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13_ncr:1_{5C8CB85D-B251-4B8E-A14D-5E8E5E81E16E}" xr6:coauthVersionLast="47" xr6:coauthVersionMax="47" xr10:uidLastSave="{00000000-0000-0000-0000-000000000000}"/>
  <bookViews>
    <workbookView xWindow="28680" yWindow="-120" windowWidth="29040" windowHeight="15720" activeTab="7" xr2:uid="{EF1FFBD4-C0F4-4667-BAF6-1121DAC5E15E}"/>
  </bookViews>
  <sheets>
    <sheet name="Notas a los Edos Financieros" sheetId="1" r:id="rId1"/>
    <sheet name="ACT (2)" sheetId="2" r:id="rId2"/>
    <sheet name="ESF (2)" sheetId="3" r:id="rId3"/>
    <sheet name="VHP (2)" sheetId="4" r:id="rId4"/>
    <sheet name="EFE (2)" sheetId="5" r:id="rId5"/>
    <sheet name="Conciliacion_Ig" sheetId="6" r:id="rId6"/>
    <sheet name="Conciliacion_Eg" sheetId="7" r:id="rId7"/>
    <sheet name="Memoria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_xlnm.Print_Titles" localSheetId="1">'ACT (2)'!$1:$5</definedName>
    <definedName name="_xlnm.Print_Titles" localSheetId="4">'EFE (2)'!$1:$5</definedName>
    <definedName name="_xlnm.Print_Titles" localSheetId="2">'ESF (2)'!$1:$5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9" i="8" l="1"/>
  <c r="C40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G10" i="8"/>
  <c r="F10" i="8"/>
  <c r="A4" i="8"/>
  <c r="E40" i="7"/>
  <c r="C31" i="7"/>
  <c r="C8" i="7"/>
  <c r="C40" i="7" s="1"/>
  <c r="C16" i="6"/>
  <c r="C8" i="6"/>
  <c r="C21" i="6" s="1"/>
  <c r="D137" i="5"/>
  <c r="C137" i="5"/>
  <c r="D129" i="5"/>
  <c r="C129" i="5"/>
  <c r="D127" i="5"/>
  <c r="C127" i="5"/>
  <c r="D125" i="5"/>
  <c r="C125" i="5"/>
  <c r="D119" i="5"/>
  <c r="C119" i="5"/>
  <c r="D116" i="5"/>
  <c r="C116" i="5"/>
  <c r="D115" i="5"/>
  <c r="C115" i="5"/>
  <c r="D114" i="5"/>
  <c r="C114" i="5"/>
  <c r="D112" i="5"/>
  <c r="D103" i="5" s="1"/>
  <c r="C112" i="5"/>
  <c r="C103" i="5" s="1"/>
  <c r="D106" i="5"/>
  <c r="C106" i="5"/>
  <c r="D104" i="5"/>
  <c r="C104" i="5"/>
  <c r="D97" i="5"/>
  <c r="C97" i="5"/>
  <c r="D95" i="5"/>
  <c r="C95" i="5"/>
  <c r="D94" i="5"/>
  <c r="C94" i="5"/>
  <c r="D85" i="5"/>
  <c r="C85" i="5"/>
  <c r="D79" i="5"/>
  <c r="C79" i="5"/>
  <c r="D76" i="5"/>
  <c r="C76" i="5"/>
  <c r="D67" i="5"/>
  <c r="D66" i="5" s="1"/>
  <c r="C67" i="5"/>
  <c r="C66" i="5" s="1"/>
  <c r="C49" i="5" s="1"/>
  <c r="D63" i="5"/>
  <c r="C63" i="5"/>
  <c r="D61" i="5"/>
  <c r="C61" i="5"/>
  <c r="D59" i="5"/>
  <c r="D54" i="5" s="1"/>
  <c r="C59" i="5"/>
  <c r="D57" i="5"/>
  <c r="C57" i="5"/>
  <c r="D55" i="5"/>
  <c r="C55" i="5"/>
  <c r="C54" i="5"/>
  <c r="D51" i="5"/>
  <c r="C51" i="5"/>
  <c r="D50" i="5"/>
  <c r="C50" i="5"/>
  <c r="D38" i="5"/>
  <c r="C38" i="5"/>
  <c r="D29" i="5"/>
  <c r="C29" i="5"/>
  <c r="D21" i="5"/>
  <c r="D44" i="5" s="1"/>
  <c r="C21" i="5"/>
  <c r="C44" i="5" s="1"/>
  <c r="E21" i="5" s="1"/>
  <c r="D16" i="5"/>
  <c r="C16" i="5"/>
  <c r="E9" i="5"/>
  <c r="C26" i="4"/>
  <c r="C22" i="4"/>
  <c r="C17" i="4"/>
  <c r="E15" i="4" s="1"/>
  <c r="E9" i="4"/>
  <c r="C167" i="3"/>
  <c r="E167" i="3" s="1"/>
  <c r="C159" i="3"/>
  <c r="C155" i="3"/>
  <c r="E155" i="3" s="1"/>
  <c r="C148" i="3"/>
  <c r="C144" i="3"/>
  <c r="E144" i="3" s="1"/>
  <c r="C134" i="3"/>
  <c r="C127" i="3"/>
  <c r="E127" i="3" s="1"/>
  <c r="D123" i="3"/>
  <c r="D122" i="3"/>
  <c r="D121" i="3"/>
  <c r="G120" i="3"/>
  <c r="F120" i="3"/>
  <c r="E120" i="3"/>
  <c r="D120" i="3"/>
  <c r="C120" i="3"/>
  <c r="D119" i="3"/>
  <c r="D110" i="3" s="1"/>
  <c r="D118" i="3"/>
  <c r="D117" i="3"/>
  <c r="D116" i="3"/>
  <c r="D115" i="3"/>
  <c r="D114" i="3"/>
  <c r="D113" i="3"/>
  <c r="D112" i="3"/>
  <c r="D111" i="3"/>
  <c r="G110" i="3"/>
  <c r="F110" i="3"/>
  <c r="E110" i="3"/>
  <c r="C110" i="3"/>
  <c r="H110" i="3" s="1"/>
  <c r="C103" i="3"/>
  <c r="C98" i="3"/>
  <c r="E98" i="3" s="1"/>
  <c r="C92" i="3"/>
  <c r="E92" i="3" s="1"/>
  <c r="C82" i="3"/>
  <c r="E76" i="3"/>
  <c r="D76" i="3"/>
  <c r="C76" i="3"/>
  <c r="F76" i="3" s="1"/>
  <c r="E64" i="3"/>
  <c r="D64" i="3"/>
  <c r="C64" i="3"/>
  <c r="E56" i="3"/>
  <c r="D56" i="3"/>
  <c r="C56" i="3"/>
  <c r="F56" i="3" s="1"/>
  <c r="E50" i="3"/>
  <c r="E46" i="3"/>
  <c r="C41" i="3"/>
  <c r="E41" i="3" s="1"/>
  <c r="C32" i="3"/>
  <c r="E32" i="3" s="1"/>
  <c r="H20" i="3"/>
  <c r="H15" i="3"/>
  <c r="E9" i="3"/>
  <c r="C211" i="2"/>
  <c r="C200" i="2"/>
  <c r="C194" i="2"/>
  <c r="C191" i="2"/>
  <c r="C182" i="2"/>
  <c r="C178" i="2"/>
  <c r="C176" i="2"/>
  <c r="C173" i="2"/>
  <c r="C170" i="2"/>
  <c r="C167" i="2"/>
  <c r="C163" i="2"/>
  <c r="C160" i="2"/>
  <c r="C157" i="2"/>
  <c r="C156" i="2"/>
  <c r="C153" i="2"/>
  <c r="C147" i="2"/>
  <c r="C145" i="2"/>
  <c r="C142" i="2"/>
  <c r="C138" i="2"/>
  <c r="C133" i="2"/>
  <c r="C130" i="2"/>
  <c r="C127" i="2"/>
  <c r="C124" i="2"/>
  <c r="C113" i="2"/>
  <c r="C103" i="2"/>
  <c r="C96" i="2"/>
  <c r="C83" i="2"/>
  <c r="C81" i="2"/>
  <c r="C79" i="2"/>
  <c r="C73" i="2"/>
  <c r="C70" i="2"/>
  <c r="C64" i="2"/>
  <c r="C58" i="2"/>
  <c r="C57" i="2" s="1"/>
  <c r="C48" i="2"/>
  <c r="C39" i="2"/>
  <c r="C36" i="2"/>
  <c r="C30" i="2"/>
  <c r="C27" i="2"/>
  <c r="C21" i="2"/>
  <c r="C11" i="2"/>
  <c r="E48" i="5" l="1"/>
  <c r="C147" i="5"/>
  <c r="D49" i="5"/>
  <c r="D147" i="5" s="1"/>
  <c r="C166" i="2"/>
  <c r="C69" i="2"/>
  <c r="C181" i="2"/>
  <c r="C123" i="2"/>
  <c r="C10" i="2"/>
  <c r="C95" i="2"/>
  <c r="C210" i="2"/>
  <c r="C94" i="2" l="1"/>
  <c r="D123" i="2"/>
  <c r="D210" i="2"/>
  <c r="D181" i="2"/>
  <c r="C9" i="2"/>
  <c r="D69" i="2" s="1"/>
  <c r="D166" i="2"/>
  <c r="D10" i="2" l="1"/>
  <c r="D82" i="2"/>
  <c r="D67" i="2"/>
  <c r="D50" i="2"/>
  <c r="D33" i="2"/>
  <c r="D16" i="2"/>
  <c r="D66" i="2"/>
  <c r="D49" i="2"/>
  <c r="D32" i="2"/>
  <c r="D15" i="2"/>
  <c r="D31" i="2"/>
  <c r="D62" i="2"/>
  <c r="D87" i="2"/>
  <c r="D80" i="2"/>
  <c r="D13" i="2"/>
  <c r="D47" i="2"/>
  <c r="D12" i="2"/>
  <c r="D63" i="2"/>
  <c r="D46" i="2"/>
  <c r="D29" i="2"/>
  <c r="D78" i="2"/>
  <c r="D45" i="2"/>
  <c r="D71" i="2"/>
  <c r="D77" i="2"/>
  <c r="D61" i="2"/>
  <c r="D44" i="2"/>
  <c r="D76" i="2"/>
  <c r="D60" i="2"/>
  <c r="D43" i="2"/>
  <c r="D89" i="2"/>
  <c r="D23" i="2"/>
  <c r="D56" i="2"/>
  <c r="D75" i="2"/>
  <c r="D59" i="2"/>
  <c r="D42" i="2"/>
  <c r="D26" i="2"/>
  <c r="E9" i="2"/>
  <c r="D74" i="2"/>
  <c r="D58" i="2"/>
  <c r="D41" i="2"/>
  <c r="D25" i="2"/>
  <c r="D39" i="2"/>
  <c r="D21" i="2"/>
  <c r="D90" i="2"/>
  <c r="D40" i="2"/>
  <c r="D24" i="2"/>
  <c r="D88" i="2"/>
  <c r="D72" i="2"/>
  <c r="D22" i="2"/>
  <c r="D86" i="2"/>
  <c r="D55" i="2"/>
  <c r="D37" i="2"/>
  <c r="D85" i="2"/>
  <c r="D54" i="2"/>
  <c r="D20" i="2"/>
  <c r="D84" i="2"/>
  <c r="D53" i="2"/>
  <c r="D19" i="2"/>
  <c r="D38" i="2"/>
  <c r="D52" i="2"/>
  <c r="D35" i="2"/>
  <c r="D18" i="2"/>
  <c r="D68" i="2"/>
  <c r="D51" i="2"/>
  <c r="D34" i="2"/>
  <c r="D17" i="2"/>
  <c r="D65" i="2"/>
  <c r="D48" i="2"/>
  <c r="D14" i="2"/>
  <c r="D28" i="2"/>
  <c r="D11" i="2"/>
  <c r="D79" i="2"/>
  <c r="D73" i="2"/>
  <c r="D30" i="2"/>
  <c r="D36" i="2"/>
  <c r="D57" i="2"/>
  <c r="D70" i="2"/>
  <c r="D81" i="2"/>
  <c r="D64" i="2"/>
  <c r="D83" i="2"/>
  <c r="D27" i="2"/>
  <c r="D212" i="2"/>
  <c r="D195" i="2"/>
  <c r="D179" i="2"/>
  <c r="D165" i="2"/>
  <c r="D150" i="2"/>
  <c r="D134" i="2"/>
  <c r="D119" i="2"/>
  <c r="D101" i="2"/>
  <c r="D164" i="2"/>
  <c r="D149" i="2"/>
  <c r="D118" i="2"/>
  <c r="D100" i="2"/>
  <c r="D208" i="2"/>
  <c r="D160" i="2"/>
  <c r="D139" i="2"/>
  <c r="D193" i="2"/>
  <c r="D177" i="2"/>
  <c r="D132" i="2"/>
  <c r="D116" i="2"/>
  <c r="D98" i="2"/>
  <c r="D192" i="2"/>
  <c r="D162" i="2"/>
  <c r="D131" i="2"/>
  <c r="D115" i="2"/>
  <c r="D97" i="2"/>
  <c r="D209" i="2"/>
  <c r="D161" i="2"/>
  <c r="D146" i="2"/>
  <c r="D114" i="2"/>
  <c r="D145" i="2"/>
  <c r="D113" i="2"/>
  <c r="D169" i="2"/>
  <c r="D207" i="2"/>
  <c r="D190" i="2"/>
  <c r="D174" i="2"/>
  <c r="D129" i="2"/>
  <c r="D206" i="2"/>
  <c r="D189" i="2"/>
  <c r="D173" i="2"/>
  <c r="D159" i="2"/>
  <c r="D144" i="2"/>
  <c r="D128" i="2"/>
  <c r="D112" i="2"/>
  <c r="D185" i="2"/>
  <c r="D141" i="2"/>
  <c r="D183" i="2"/>
  <c r="D205" i="2"/>
  <c r="D188" i="2"/>
  <c r="D158" i="2"/>
  <c r="D143" i="2"/>
  <c r="D111" i="2"/>
  <c r="E94" i="2"/>
  <c r="D204" i="2"/>
  <c r="D187" i="2"/>
  <c r="D172" i="2"/>
  <c r="D157" i="2"/>
  <c r="D142" i="2"/>
  <c r="D110" i="2"/>
  <c r="D202" i="2"/>
  <c r="D156" i="2"/>
  <c r="D125" i="2"/>
  <c r="D108" i="2"/>
  <c r="D106" i="2"/>
  <c r="D203" i="2"/>
  <c r="D186" i="2"/>
  <c r="D171" i="2"/>
  <c r="D126" i="2"/>
  <c r="D109" i="2"/>
  <c r="D170" i="2"/>
  <c r="D201" i="2"/>
  <c r="D184" i="2"/>
  <c r="D140" i="2"/>
  <c r="D107" i="2"/>
  <c r="D200" i="2"/>
  <c r="D168" i="2"/>
  <c r="D154" i="2"/>
  <c r="D105" i="2"/>
  <c r="D199" i="2"/>
  <c r="D104" i="2"/>
  <c r="D198" i="2"/>
  <c r="D137" i="2"/>
  <c r="D122" i="2"/>
  <c r="D103" i="2"/>
  <c r="D197" i="2"/>
  <c r="D152" i="2"/>
  <c r="D136" i="2"/>
  <c r="D121" i="2"/>
  <c r="D196" i="2"/>
  <c r="D180" i="2"/>
  <c r="D151" i="2"/>
  <c r="D135" i="2"/>
  <c r="D120" i="2"/>
  <c r="D102" i="2"/>
  <c r="D163" i="2"/>
  <c r="D148" i="2"/>
  <c r="D117" i="2"/>
  <c r="D99" i="2"/>
  <c r="D175" i="2"/>
  <c r="D155" i="2"/>
  <c r="D153" i="2"/>
  <c r="D211" i="2"/>
  <c r="D182" i="2"/>
  <c r="D124" i="2"/>
  <c r="D147" i="2"/>
  <c r="D133" i="2"/>
  <c r="D138" i="2"/>
  <c r="D191" i="2"/>
  <c r="D178" i="2"/>
  <c r="D194" i="2"/>
  <c r="D176" i="2"/>
  <c r="D127" i="2"/>
  <c r="D130" i="2"/>
  <c r="D167" i="2"/>
  <c r="D96" i="2"/>
  <c r="D95" i="2"/>
</calcChain>
</file>

<file path=xl/sharedStrings.xml><?xml version="1.0" encoding="utf-8"?>
<sst xmlns="http://schemas.openxmlformats.org/spreadsheetml/2006/main" count="865" uniqueCount="596">
  <si>
    <t>INSTITUTO ESTATAL DE CAPACITACIÓN</t>
  </si>
  <si>
    <t>Ejercicio:</t>
  </si>
  <si>
    <t>Notas de Desglose y Memoria</t>
  </si>
  <si>
    <t>Periodicidad:</t>
  </si>
  <si>
    <t>Trimestral</t>
  </si>
  <si>
    <t>Del 1 de Enero al 30 de Septiembre de 2026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</si>
  <si>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</si>
  <si>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</si>
  <si>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</si>
  <si>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</si>
  <si>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</si>
  <si>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</si>
  <si>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</si>
  <si>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</si>
  <si>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</si>
  <si>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</si>
  <si>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</si>
  <si>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</si>
  <si>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</si>
  <si>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</si>
  <si>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</si>
  <si>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</si>
  <si>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</si>
  <si>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</si>
  <si>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</si>
  <si>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</si>
  <si>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</si>
  <si>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</si>
  <si>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</si>
  <si>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</si>
  <si>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</si>
  <si>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</si>
  <si>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</si>
  <si>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</si>
  <si>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</si>
  <si>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</si>
  <si>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</si>
  <si>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</si>
  <si>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</si>
  <si>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</si>
  <si>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</si>
  <si>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</si>
  <si>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</si>
  <si>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</si>
  <si>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</si>
  <si>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</si>
  <si>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</si>
  <si>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</si>
  <si>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</si>
  <si>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</si>
  <si>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</si>
  <si>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</si>
  <si>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</si>
  <si>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</si>
  <si>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</si>
  <si>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</si>
  <si>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</si>
  <si>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</si>
  <si>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</si>
  <si>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</si>
  <si>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</si>
  <si>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</si>
  <si>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</si>
  <si>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</si>
  <si>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</si>
  <si>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</si>
  <si>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</si>
  <si>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</si>
  <si>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</si>
  <si>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 xml:space="preserve">                          C.P. Erudices Galván Zavala</t>
  </si>
  <si>
    <t xml:space="preserve">   Lic. Salomón Ceballos Ochoa</t>
  </si>
  <si>
    <t xml:space="preserve">               Directora de Administración y Fiananzas     </t>
  </si>
  <si>
    <t xml:space="preserve">  Director General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</si>
  <si>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</si>
  <si>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</si>
  <si>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</si>
  <si>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</si>
  <si>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</si>
  <si>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</si>
  <si>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</si>
  <si>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</si>
  <si>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</si>
  <si>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</si>
  <si>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</si>
  <si>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</si>
  <si>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</si>
  <si>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</si>
  <si>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</si>
  <si>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</si>
  <si>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</si>
  <si>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</si>
  <si>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</si>
  <si>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</si>
  <si>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</si>
  <si>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</si>
  <si>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</si>
  <si>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</si>
  <si>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</si>
  <si>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</si>
  <si>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</si>
  <si>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</si>
  <si>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</si>
  <si>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</si>
  <si>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</si>
  <si>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</si>
  <si>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</si>
  <si>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</si>
  <si>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</si>
  <si>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</si>
  <si>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</si>
  <si>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</si>
  <si>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</si>
  <si>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</si>
  <si>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</si>
  <si>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</si>
  <si>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</si>
  <si>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</si>
  <si>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</si>
  <si>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</si>
  <si>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</si>
  <si>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</si>
  <si>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</si>
  <si>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</si>
  <si>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</si>
  <si>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</si>
  <si>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</si>
  <si>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</si>
  <si>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</si>
  <si>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</si>
  <si>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</si>
  <si>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</si>
  <si>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</si>
  <si>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</si>
  <si>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</si>
  <si>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</si>
  <si>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</si>
  <si>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</si>
  <si>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</si>
  <si>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</si>
  <si>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</si>
  <si>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</si>
  <si>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</si>
  <si>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</si>
  <si>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</si>
  <si>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</si>
  <si>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</si>
  <si>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</si>
  <si>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</si>
  <si>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</si>
  <si>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</si>
  <si>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</si>
  <si>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</si>
  <si>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</si>
  <si>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</si>
  <si>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</si>
  <si>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</si>
  <si>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</si>
  <si>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</si>
  <si>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</si>
  <si>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</si>
  <si>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</si>
  <si>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</si>
  <si>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</si>
  <si>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</si>
  <si>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</si>
  <si>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</si>
  <si>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</si>
  <si>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</si>
  <si>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</si>
  <si>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</si>
  <si>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</si>
  <si>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</si>
  <si>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</si>
  <si>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</si>
  <si>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</si>
  <si>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</si>
  <si>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</si>
  <si>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</si>
  <si>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</si>
  <si>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</si>
  <si>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</si>
  <si>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</si>
  <si>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</si>
  <si>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</si>
  <si>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</si>
  <si>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</si>
  <si>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</si>
  <si>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</si>
  <si>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</si>
  <si>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</si>
  <si>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</si>
  <si>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</si>
  <si>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</si>
  <si>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</si>
  <si>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</si>
  <si>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</si>
  <si>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</si>
  <si>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</si>
  <si>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</si>
  <si>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</si>
  <si>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</si>
  <si>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</si>
  <si>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</si>
  <si>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</si>
  <si>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</si>
  <si>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</si>
  <si>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</si>
  <si>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</si>
  <si>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</si>
  <si>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</si>
  <si>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</si>
  <si>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</si>
  <si>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</si>
  <si>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</si>
  <si>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</si>
  <si>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</si>
  <si>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</si>
  <si>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</si>
  <si>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</si>
  <si>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</si>
  <si>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</si>
  <si>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</si>
  <si>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</si>
  <si>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</si>
  <si>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</si>
  <si>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</si>
  <si>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</si>
  <si>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</si>
  <si>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</si>
  <si>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</si>
  <si>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</si>
  <si>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</si>
  <si>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</si>
  <si>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</si>
  <si>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</si>
  <si>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</si>
  <si>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</si>
  <si>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</si>
  <si>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</si>
  <si>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</si>
  <si>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</si>
  <si>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</si>
  <si>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</si>
  <si>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</si>
  <si>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</si>
  <si>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</si>
  <si>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</si>
  <si>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</si>
  <si>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</si>
  <si>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</si>
  <si>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</si>
  <si>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</si>
  <si>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</si>
  <si>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</si>
  <si>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</si>
  <si>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</si>
  <si>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</si>
  <si>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</si>
  <si>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</si>
  <si>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</si>
  <si>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</si>
  <si>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</si>
  <si>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</si>
  <si>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</si>
  <si>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</si>
  <si>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</si>
  <si>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</si>
  <si>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</si>
  <si>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</si>
  <si>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</si>
  <si>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</si>
  <si>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</si>
  <si>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</si>
  <si>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</si>
  <si>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</si>
  <si>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</si>
  <si>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</si>
  <si>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</si>
  <si>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</si>
  <si>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</si>
  <si>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</si>
  <si>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</si>
  <si>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</si>
  <si>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</si>
  <si>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</si>
  <si>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</si>
  <si>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</si>
  <si>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</si>
  <si>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</si>
  <si>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</si>
  <si>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</si>
  <si>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</si>
  <si>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</si>
  <si>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</si>
  <si>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</si>
  <si>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</si>
  <si>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</si>
  <si>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</si>
  <si>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</si>
  <si>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</si>
  <si>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</si>
  <si>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</si>
  <si>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</si>
  <si>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</si>
  <si>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</si>
  <si>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</si>
  <si>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</si>
  <si>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</si>
  <si>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</si>
  <si>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</si>
  <si>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</si>
  <si>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</si>
  <si>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</si>
  <si>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</si>
  <si>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</si>
  <si>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</si>
  <si>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</si>
  <si>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</si>
  <si>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</si>
  <si>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</si>
  <si>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</si>
  <si>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</si>
  <si>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</si>
  <si>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</si>
  <si>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</si>
  <si>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</si>
  <si>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</si>
  <si>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</si>
  <si>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</si>
  <si>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</si>
  <si>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</si>
  <si>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</si>
  <si>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</si>
  <si>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</si>
  <si>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</si>
  <si>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</si>
  <si>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</si>
  <si>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</si>
  <si>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</si>
  <si>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</si>
  <si>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</si>
  <si>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</si>
  <si>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</si>
  <si>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</si>
  <si>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</si>
  <si>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</si>
  <si>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</si>
  <si>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</si>
  <si>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</si>
  <si>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</si>
  <si>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</si>
  <si>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</si>
  <si>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</si>
  <si>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</si>
  <si>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</si>
  <si>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</si>
  <si>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</si>
  <si>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</si>
  <si>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</si>
  <si>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</si>
  <si>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</si>
  <si>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</si>
  <si>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</si>
  <si>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</si>
  <si>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</si>
  <si>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</si>
  <si>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</si>
  <si>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</si>
  <si>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</si>
  <si>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</si>
  <si>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</si>
  <si>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</si>
  <si>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</si>
  <si>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</si>
  <si>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</si>
  <si>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</si>
  <si>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</si>
  <si>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</si>
  <si>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</si>
  <si>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</si>
  <si>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</si>
  <si>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</si>
  <si>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</si>
  <si>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</si>
  <si>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</si>
  <si>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</si>
  <si>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</si>
  <si>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</si>
  <si>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</si>
  <si>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</si>
  <si>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</si>
  <si>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</si>
  <si>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</si>
  <si>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</si>
  <si>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</si>
  <si>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</si>
  <si>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</si>
  <si>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</si>
  <si>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</si>
  <si>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</si>
  <si>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</si>
  <si>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</si>
  <si>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</si>
  <si>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</si>
  <si>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</si>
  <si>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</si>
  <si>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</si>
  <si>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</si>
  <si>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</si>
  <si>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</si>
  <si>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</si>
  <si>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</si>
  <si>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</si>
  <si>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</si>
  <si>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</si>
  <si>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</si>
  <si>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</si>
  <si>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</si>
  <si>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</si>
  <si>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</si>
  <si>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</si>
  <si>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</si>
  <si>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</si>
  <si>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</si>
  <si>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</si>
  <si>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</si>
  <si>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</si>
  <si>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</si>
  <si>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</si>
  <si>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</si>
  <si>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</si>
  <si>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</si>
  <si>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</si>
  <si>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</si>
  <si>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</si>
  <si>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</si>
  <si>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</si>
  <si>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</si>
  <si>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</si>
  <si>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</si>
  <si>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</si>
  <si>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</si>
  <si>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</si>
  <si>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</si>
  <si>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</si>
  <si>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</si>
  <si>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</si>
  <si>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</si>
  <si>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</si>
  <si>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</si>
  <si>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</si>
  <si>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</si>
  <si>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</si>
  <si>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</si>
  <si>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</si>
  <si>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</si>
  <si>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</si>
  <si>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</si>
  <si>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</si>
  <si>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</si>
  <si>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 del Ejercicio Ahorro/Desahorro</t>
  </si>
  <si>
    <t>(+) Movimientos de partidas (o rubros) que no afectan al efectivo</t>
  </si>
  <si>
    <t>Amortización gastos pagados por anticipado CP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</si>
  <si>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</si>
  <si>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</si>
  <si>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</si>
  <si>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</si>
  <si>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</si>
  <si>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</si>
  <si>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</si>
  <si>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</si>
  <si>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</si>
  <si>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</si>
  <si>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</si>
  <si>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</si>
  <si>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 (gasto)</t>
  </si>
  <si>
    <t>Gastos pagados por anticipado LP</t>
  </si>
  <si>
    <t>Inventario</t>
  </si>
  <si>
    <t>(-) Movimientos de partidas (o rubros) que no afectan al efectivo (Ingreso)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</si>
  <si>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</si>
  <si>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</si>
  <si>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</si>
  <si>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</si>
  <si>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</si>
  <si>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</si>
  <si>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</si>
  <si>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</si>
  <si>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</si>
  <si>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</si>
  <si>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</si>
  <si>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</si>
  <si>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</si>
  <si>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</si>
  <si>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</si>
  <si>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</si>
  <si>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</si>
  <si>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</si>
  <si>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</si>
  <si>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</si>
  <si>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</si>
  <si>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</si>
  <si>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</si>
  <si>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</si>
  <si>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</si>
  <si>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</si>
  <si>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</si>
  <si>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</si>
  <si>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</si>
  <si>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</si>
  <si>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</si>
  <si>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</si>
  <si>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</si>
  <si>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</si>
  <si>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</si>
  <si>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</si>
  <si>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</si>
  <si>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</si>
  <si>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</si>
  <si>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</si>
  <si>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</si>
  <si>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</si>
  <si>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</si>
  <si>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</si>
  <si>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</si>
  <si>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</si>
  <si>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</si>
  <si>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</si>
  <si>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</si>
  <si>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</si>
  <si>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</si>
  <si>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</si>
  <si>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</si>
  <si>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</si>
  <si>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</si>
  <si>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</si>
  <si>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</si>
  <si>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</si>
  <si>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</si>
  <si>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</si>
  <si>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</si>
  <si>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</si>
  <si>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</si>
  <si>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</si>
  <si>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</si>
  <si>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EA Total de gastos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</si>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</sst>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2B956F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7.5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09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left" vertical="center"/>
    </xf>
    <xf numFmtId="0" fontId="7" fillId="0" borderId="0" xfId="2" applyFont="1" applyProtection="1"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right" vertical="center"/>
    </xf>
    <xf numFmtId="0" fontId="6" fillId="2" borderId="5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left" vertical="center"/>
    </xf>
    <xf numFmtId="0" fontId="6" fillId="2" borderId="0" xfId="1" applyFont="1" applyFill="1" applyAlignment="1">
      <alignment vertical="center"/>
    </xf>
    <xf numFmtId="0" fontId="4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0" xfId="2" applyFont="1" applyFill="1" applyAlignment="1" applyProtection="1">
      <alignment horizontal="center" vertical="center"/>
      <protection locked="0"/>
    </xf>
    <xf numFmtId="0" fontId="4" fillId="3" borderId="5" xfId="2" applyFont="1" applyFill="1" applyBorder="1" applyAlignment="1" applyProtection="1">
      <alignment horizontal="center" vertical="center"/>
      <protection locked="0"/>
    </xf>
    <xf numFmtId="0" fontId="4" fillId="0" borderId="4" xfId="2" applyFont="1" applyBorder="1" applyAlignment="1" applyProtection="1">
      <alignment horizontal="center"/>
      <protection locked="0"/>
    </xf>
    <xf numFmtId="0" fontId="7" fillId="0" borderId="0" xfId="2" applyFont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  <xf numFmtId="0" fontId="4" fillId="0" borderId="0" xfId="2" applyFont="1" applyAlignment="1" applyProtection="1">
      <alignment horizontal="center"/>
      <protection locked="0"/>
    </xf>
    <xf numFmtId="0" fontId="4" fillId="0" borderId="5" xfId="2" applyFont="1" applyBorder="1" applyAlignment="1" applyProtection="1">
      <alignment horizontal="center"/>
      <protection locked="0"/>
    </xf>
    <xf numFmtId="0" fontId="4" fillId="0" borderId="0" xfId="2" applyFont="1" applyAlignment="1" applyProtection="1">
      <alignment horizontal="center"/>
      <protection locked="0"/>
    </xf>
    <xf numFmtId="0" fontId="7" fillId="0" borderId="5" xfId="2" applyFont="1" applyBorder="1" applyProtection="1">
      <protection locked="0"/>
    </xf>
    <xf numFmtId="0" fontId="4" fillId="0" borderId="0" xfId="2" applyFont="1" applyAlignment="1" applyProtection="1">
      <alignment horizontal="left" indent="1"/>
      <protection locked="0"/>
    </xf>
    <xf numFmtId="0" fontId="8" fillId="0" borderId="4" xfId="3" applyFont="1" applyFill="1" applyBorder="1" applyAlignment="1" applyProtection="1">
      <alignment horizontal="center"/>
      <protection locked="0"/>
    </xf>
    <xf numFmtId="0" fontId="8" fillId="0" borderId="0" xfId="3" applyFont="1" applyFill="1" applyBorder="1" applyProtection="1">
      <protection locked="0"/>
    </xf>
    <xf numFmtId="0" fontId="4" fillId="0" borderId="6" xfId="2" applyFont="1" applyBorder="1" applyAlignment="1" applyProtection="1">
      <alignment horizontal="center"/>
      <protection locked="0"/>
    </xf>
    <xf numFmtId="0" fontId="7" fillId="0" borderId="7" xfId="2" applyFont="1" applyBorder="1" applyProtection="1">
      <protection locked="0"/>
    </xf>
    <xf numFmtId="0" fontId="7" fillId="0" borderId="8" xfId="2" applyFont="1" applyBorder="1" applyProtection="1">
      <protection locked="0"/>
    </xf>
    <xf numFmtId="0" fontId="4" fillId="0" borderId="0" xfId="2" applyFont="1" applyProtection="1">
      <protection locked="0"/>
    </xf>
    <xf numFmtId="0" fontId="7" fillId="0" borderId="0" xfId="4" applyFont="1" applyProtection="1">
      <protection locked="0"/>
    </xf>
    <xf numFmtId="0" fontId="7" fillId="0" borderId="0" xfId="4" applyFont="1" applyAlignment="1" applyProtection="1">
      <alignment horizontal="right"/>
      <protection locked="0"/>
    </xf>
    <xf numFmtId="0" fontId="7" fillId="0" borderId="7" xfId="4" applyFont="1" applyBorder="1" applyProtection="1">
      <protection locked="0"/>
    </xf>
    <xf numFmtId="0" fontId="7" fillId="0" borderId="0" xfId="5" applyFont="1" applyProtection="1">
      <protection locked="0"/>
    </xf>
    <xf numFmtId="0" fontId="7" fillId="0" borderId="2" xfId="4" applyFont="1" applyBorder="1" applyAlignment="1" applyProtection="1">
      <alignment horizontal="center"/>
      <protection locked="0"/>
    </xf>
    <xf numFmtId="0" fontId="7" fillId="0" borderId="0" xfId="4" applyFont="1" applyAlignment="1" applyProtection="1">
      <alignment horizontal="center"/>
      <protection locked="0"/>
    </xf>
    <xf numFmtId="0" fontId="9" fillId="0" borderId="0" xfId="4" applyFont="1" applyProtection="1">
      <protection locked="0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10" fillId="0" borderId="0" xfId="1" applyFont="1"/>
    <xf numFmtId="0" fontId="6" fillId="4" borderId="0" xfId="6" applyFont="1" applyFill="1" applyAlignment="1">
      <alignment horizontal="center"/>
    </xf>
    <xf numFmtId="0" fontId="11" fillId="5" borderId="0" xfId="6" applyFont="1" applyFill="1"/>
    <xf numFmtId="0" fontId="11" fillId="5" borderId="0" xfId="6" applyFont="1" applyFill="1" applyAlignment="1">
      <alignment horizontal="center"/>
    </xf>
    <xf numFmtId="0" fontId="11" fillId="5" borderId="0" xfId="6" applyFont="1" applyFill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/>
    <xf numFmtId="3" fontId="4" fillId="0" borderId="0" xfId="6" applyNumberFormat="1" applyFont="1"/>
    <xf numFmtId="9" fontId="7" fillId="0" borderId="0" xfId="7" applyFont="1"/>
    <xf numFmtId="0" fontId="10" fillId="0" borderId="0" xfId="6" applyFont="1"/>
    <xf numFmtId="9" fontId="4" fillId="0" borderId="0" xfId="6" applyNumberFormat="1" applyFont="1"/>
    <xf numFmtId="0" fontId="7" fillId="0" borderId="0" xfId="6" applyFont="1" applyAlignment="1">
      <alignment horizontal="center" vertical="center"/>
    </xf>
    <xf numFmtId="0" fontId="7" fillId="0" borderId="0" xfId="6" applyFont="1"/>
    <xf numFmtId="3" fontId="7" fillId="0" borderId="0" xfId="6" applyNumberFormat="1" applyFont="1"/>
    <xf numFmtId="9" fontId="7" fillId="0" borderId="0" xfId="6" applyNumberFormat="1" applyFont="1"/>
    <xf numFmtId="0" fontId="7" fillId="0" borderId="0" xfId="6" applyFont="1" applyAlignment="1">
      <alignment wrapText="1"/>
    </xf>
    <xf numFmtId="0" fontId="4" fillId="0" borderId="0" xfId="6" applyFont="1" applyAlignment="1">
      <alignment wrapText="1"/>
    </xf>
    <xf numFmtId="0" fontId="4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3" fontId="10" fillId="0" borderId="0" xfId="6" applyNumberFormat="1" applyFont="1"/>
    <xf numFmtId="3" fontId="10" fillId="0" borderId="0" xfId="1" applyNumberFormat="1" applyFont="1"/>
    <xf numFmtId="0" fontId="5" fillId="0" borderId="0" xfId="1" applyFont="1"/>
    <xf numFmtId="0" fontId="4" fillId="2" borderId="0" xfId="1" applyFont="1" applyFill="1" applyAlignment="1">
      <alignment vertical="center"/>
    </xf>
    <xf numFmtId="0" fontId="6" fillId="4" borderId="0" xfId="1" applyFont="1" applyFill="1" applyAlignment="1">
      <alignment horizontal="center"/>
    </xf>
    <xf numFmtId="0" fontId="11" fillId="5" borderId="0" xfId="1" applyFont="1" applyFill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6" fillId="0" borderId="0" xfId="1" applyFont="1"/>
    <xf numFmtId="0" fontId="11" fillId="0" borderId="0" xfId="1" applyFont="1"/>
    <xf numFmtId="3" fontId="10" fillId="3" borderId="0" xfId="1" applyNumberFormat="1" applyFont="1" applyFill="1"/>
    <xf numFmtId="0" fontId="11" fillId="6" borderId="0" xfId="1" applyFont="1" applyFill="1"/>
    <xf numFmtId="0" fontId="6" fillId="7" borderId="0" xfId="2" applyFont="1" applyFill="1" applyAlignment="1">
      <alignment horizontal="center"/>
    </xf>
    <xf numFmtId="0" fontId="11" fillId="8" borderId="0" xfId="2" applyFont="1" applyFill="1"/>
    <xf numFmtId="0" fontId="11" fillId="9" borderId="0" xfId="2" applyFont="1" applyFill="1"/>
    <xf numFmtId="0" fontId="10" fillId="0" borderId="0" xfId="2" applyFont="1" applyAlignment="1">
      <alignment horizontal="center"/>
    </xf>
    <xf numFmtId="0" fontId="10" fillId="0" borderId="0" xfId="2" applyFont="1"/>
    <xf numFmtId="3" fontId="10" fillId="0" borderId="0" xfId="2" applyNumberFormat="1" applyFont="1"/>
    <xf numFmtId="0" fontId="10" fillId="0" borderId="0" xfId="2" applyFont="1" applyAlignment="1">
      <alignment horizontal="center" vertical="center"/>
    </xf>
    <xf numFmtId="0" fontId="5" fillId="0" borderId="0" xfId="2" applyFont="1"/>
    <xf numFmtId="0" fontId="5" fillId="2" borderId="0" xfId="8" applyFont="1" applyFill="1" applyAlignment="1">
      <alignment horizontal="center" vertical="center"/>
    </xf>
    <xf numFmtId="0" fontId="5" fillId="2" borderId="0" xfId="8" applyFont="1" applyFill="1" applyAlignment="1">
      <alignment horizontal="right" vertical="center"/>
    </xf>
    <xf numFmtId="0" fontId="4" fillId="2" borderId="0" xfId="8" applyFont="1" applyFill="1" applyAlignment="1">
      <alignment horizontal="left" vertical="center"/>
    </xf>
    <xf numFmtId="0" fontId="10" fillId="0" borderId="0" xfId="8" applyFont="1"/>
    <xf numFmtId="0" fontId="6" fillId="4" borderId="0" xfId="8" applyFont="1" applyFill="1" applyAlignment="1">
      <alignment horizontal="center" vertical="center"/>
    </xf>
    <xf numFmtId="0" fontId="6" fillId="4" borderId="0" xfId="8" applyFont="1" applyFill="1" applyAlignment="1">
      <alignment horizontal="center"/>
    </xf>
    <xf numFmtId="0" fontId="11" fillId="5" borderId="0" xfId="8" applyFont="1" applyFill="1"/>
    <xf numFmtId="0" fontId="10" fillId="0" borderId="0" xfId="8" applyFont="1" applyAlignment="1">
      <alignment horizontal="center"/>
    </xf>
    <xf numFmtId="3" fontId="10" fillId="0" borderId="0" xfId="8" applyNumberFormat="1" applyFont="1"/>
    <xf numFmtId="0" fontId="5" fillId="0" borderId="0" xfId="8" applyFont="1"/>
    <xf numFmtId="0" fontId="10" fillId="0" borderId="0" xfId="8" applyFont="1" applyAlignment="1">
      <alignment vertical="center"/>
    </xf>
    <xf numFmtId="0" fontId="6" fillId="0" borderId="0" xfId="8" applyFont="1"/>
    <xf numFmtId="0" fontId="11" fillId="5" borderId="0" xfId="8" applyFont="1" applyFill="1" applyAlignment="1">
      <alignment horizontal="center"/>
    </xf>
    <xf numFmtId="0" fontId="11" fillId="0" borderId="0" xfId="8" applyFont="1"/>
    <xf numFmtId="0" fontId="5" fillId="0" borderId="0" xfId="8" applyFont="1" applyAlignment="1">
      <alignment horizontal="center"/>
    </xf>
    <xf numFmtId="3" fontId="5" fillId="0" borderId="0" xfId="8" applyNumberFormat="1" applyFont="1"/>
    <xf numFmtId="0" fontId="5" fillId="0" borderId="0" xfId="2" applyFont="1" applyAlignment="1">
      <alignment horizontal="center"/>
    </xf>
    <xf numFmtId="3" fontId="5" fillId="0" borderId="0" xfId="2" applyNumberFormat="1" applyFont="1"/>
    <xf numFmtId="0" fontId="5" fillId="0" borderId="0" xfId="8" applyFont="1" applyAlignment="1">
      <alignment horizontal="left" indent="1"/>
    </xf>
    <xf numFmtId="0" fontId="5" fillId="0" borderId="0" xfId="9" applyFont="1" applyAlignment="1">
      <alignment horizontal="center"/>
    </xf>
    <xf numFmtId="0" fontId="5" fillId="0" borderId="0" xfId="9" applyFont="1"/>
    <xf numFmtId="3" fontId="5" fillId="0" borderId="0" xfId="10" applyNumberFormat="1" applyFont="1" applyFill="1"/>
    <xf numFmtId="0" fontId="13" fillId="0" borderId="0" xfId="2" applyFont="1"/>
    <xf numFmtId="0" fontId="12" fillId="0" borderId="0" xfId="2" applyFont="1"/>
    <xf numFmtId="0" fontId="10" fillId="0" borderId="0" xfId="9" applyFont="1" applyAlignment="1">
      <alignment horizontal="center"/>
    </xf>
    <xf numFmtId="0" fontId="10" fillId="0" borderId="0" xfId="9" applyFont="1"/>
    <xf numFmtId="3" fontId="10" fillId="0" borderId="0" xfId="10" applyNumberFormat="1" applyFont="1" applyFill="1"/>
    <xf numFmtId="0" fontId="4" fillId="0" borderId="0" xfId="8" applyFont="1"/>
    <xf numFmtId="0" fontId="5" fillId="0" borderId="0" xfId="9" applyFont="1" applyAlignment="1">
      <alignment horizontal="left" indent="1"/>
    </xf>
    <xf numFmtId="3" fontId="5" fillId="0" borderId="0" xfId="11" applyNumberFormat="1" applyFont="1" applyFill="1"/>
    <xf numFmtId="3" fontId="10" fillId="0" borderId="0" xfId="11" applyNumberFormat="1" applyFont="1" applyFill="1"/>
    <xf numFmtId="3" fontId="5" fillId="0" borderId="0" xfId="12" applyNumberFormat="1" applyFont="1" applyFill="1"/>
    <xf numFmtId="3" fontId="10" fillId="0" borderId="0" xfId="12" applyNumberFormat="1" applyFont="1" applyFill="1"/>
    <xf numFmtId="0" fontId="4" fillId="0" borderId="0" xfId="9" applyFont="1"/>
    <xf numFmtId="3" fontId="5" fillId="0" borderId="0" xfId="9" applyNumberFormat="1" applyFont="1"/>
    <xf numFmtId="0" fontId="7" fillId="0" borderId="0" xfId="9" applyFont="1"/>
    <xf numFmtId="3" fontId="10" fillId="0" borderId="0" xfId="9" applyNumberFormat="1" applyFont="1"/>
    <xf numFmtId="0" fontId="5" fillId="0" borderId="0" xfId="2" applyFont="1" applyAlignment="1">
      <alignment horizontal="left"/>
    </xf>
    <xf numFmtId="3" fontId="13" fillId="0" borderId="0" xfId="2" applyNumberFormat="1" applyFont="1"/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3" fontId="12" fillId="0" borderId="0" xfId="2" applyNumberFormat="1" applyFont="1"/>
    <xf numFmtId="0" fontId="7" fillId="0" borderId="0" xfId="8" applyFont="1"/>
    <xf numFmtId="3" fontId="12" fillId="0" borderId="0" xfId="9" applyNumberFormat="1" applyFont="1" applyAlignment="1" applyProtection="1">
      <alignment vertical="top"/>
      <protection locked="0"/>
    </xf>
    <xf numFmtId="0" fontId="5" fillId="0" borderId="0" xfId="8" quotePrefix="1" applyFont="1" applyAlignment="1">
      <alignment horizontal="left" indent="1"/>
    </xf>
    <xf numFmtId="0" fontId="13" fillId="10" borderId="1" xfId="13" applyFont="1" applyFill="1" applyBorder="1" applyAlignment="1">
      <alignment horizontal="center" vertical="center"/>
    </xf>
    <xf numFmtId="0" fontId="13" fillId="10" borderId="2" xfId="13" applyFont="1" applyFill="1" applyBorder="1" applyAlignment="1">
      <alignment horizontal="center" vertical="center"/>
    </xf>
    <xf numFmtId="0" fontId="13" fillId="10" borderId="3" xfId="13" applyFont="1" applyFill="1" applyBorder="1" applyAlignment="1">
      <alignment horizontal="center" vertical="center"/>
    </xf>
    <xf numFmtId="0" fontId="12" fillId="0" borderId="0" xfId="13" applyFont="1" applyAlignment="1">
      <alignment vertical="center"/>
    </xf>
    <xf numFmtId="0" fontId="13" fillId="10" borderId="4" xfId="13" applyFont="1" applyFill="1" applyBorder="1" applyAlignment="1">
      <alignment horizontal="center" vertical="center"/>
    </xf>
    <xf numFmtId="0" fontId="13" fillId="10" borderId="0" xfId="13" applyFont="1" applyFill="1" applyAlignment="1">
      <alignment horizontal="center" vertical="center"/>
    </xf>
    <xf numFmtId="0" fontId="13" fillId="10" borderId="5" xfId="13" applyFont="1" applyFill="1" applyBorder="1" applyAlignment="1">
      <alignment horizontal="center" vertical="center"/>
    </xf>
    <xf numFmtId="0" fontId="13" fillId="10" borderId="6" xfId="13" applyFont="1" applyFill="1" applyBorder="1" applyAlignment="1">
      <alignment horizontal="center" vertical="center"/>
    </xf>
    <xf numFmtId="0" fontId="13" fillId="10" borderId="7" xfId="13" applyFont="1" applyFill="1" applyBorder="1" applyAlignment="1">
      <alignment horizontal="center" vertical="center"/>
    </xf>
    <xf numFmtId="0" fontId="13" fillId="10" borderId="8" xfId="13" applyFont="1" applyFill="1" applyBorder="1" applyAlignment="1">
      <alignment horizontal="center" vertical="center"/>
    </xf>
    <xf numFmtId="0" fontId="13" fillId="0" borderId="0" xfId="13" applyFont="1"/>
    <xf numFmtId="0" fontId="5" fillId="10" borderId="9" xfId="13" applyFont="1" applyFill="1" applyBorder="1" applyAlignment="1">
      <alignment horizontal="center" vertical="center"/>
    </xf>
    <xf numFmtId="0" fontId="5" fillId="10" borderId="10" xfId="13" applyFont="1" applyFill="1" applyBorder="1" applyAlignment="1">
      <alignment horizontal="center" vertical="center"/>
    </xf>
    <xf numFmtId="0" fontId="5" fillId="10" borderId="11" xfId="13" applyFont="1" applyFill="1" applyBorder="1" applyAlignment="1">
      <alignment horizontal="center" vertical="center" wrapText="1"/>
    </xf>
    <xf numFmtId="0" fontId="5" fillId="10" borderId="9" xfId="13" applyFont="1" applyFill="1" applyBorder="1" applyAlignment="1">
      <alignment vertical="center"/>
    </xf>
    <xf numFmtId="3" fontId="5" fillId="10" borderId="11" xfId="13" applyNumberFormat="1" applyFont="1" applyFill="1" applyBorder="1" applyAlignment="1">
      <alignment horizontal="right" vertical="center" wrapText="1" indent="1"/>
    </xf>
    <xf numFmtId="0" fontId="12" fillId="0" borderId="0" xfId="13" applyFont="1"/>
    <xf numFmtId="0" fontId="5" fillId="0" borderId="12" xfId="13" applyFont="1" applyBorder="1" applyAlignment="1">
      <alignment vertical="center"/>
    </xf>
    <xf numFmtId="0" fontId="5" fillId="0" borderId="12" xfId="13" applyFont="1" applyBorder="1" applyAlignment="1">
      <alignment horizontal="right" vertical="center"/>
    </xf>
    <xf numFmtId="0" fontId="5" fillId="0" borderId="9" xfId="13" applyFont="1" applyBorder="1" applyAlignment="1">
      <alignment vertical="center"/>
    </xf>
    <xf numFmtId="3" fontId="5" fillId="0" borderId="11" xfId="13" applyNumberFormat="1" applyFont="1" applyBorder="1" applyAlignment="1">
      <alignment horizontal="right" vertical="center" wrapText="1" indent="1"/>
    </xf>
    <xf numFmtId="0" fontId="7" fillId="0" borderId="9" xfId="13" applyFont="1" applyBorder="1" applyAlignment="1">
      <alignment vertical="center"/>
    </xf>
    <xf numFmtId="0" fontId="7" fillId="0" borderId="12" xfId="13" applyFont="1" applyBorder="1" applyAlignment="1">
      <alignment horizontal="left" vertical="center" indent="1"/>
    </xf>
    <xf numFmtId="3" fontId="10" fillId="0" borderId="11" xfId="13" applyNumberFormat="1" applyFont="1" applyBorder="1" applyAlignment="1">
      <alignment horizontal="right" vertical="center" wrapText="1" indent="1"/>
    </xf>
    <xf numFmtId="0" fontId="12" fillId="0" borderId="9" xfId="13" applyFont="1" applyBorder="1"/>
    <xf numFmtId="0" fontId="10" fillId="0" borderId="10" xfId="13" applyFont="1" applyBorder="1" applyAlignment="1">
      <alignment horizontal="left" vertical="center" wrapText="1" indent="1"/>
    </xf>
    <xf numFmtId="0" fontId="10" fillId="0" borderId="9" xfId="13" applyFont="1" applyBorder="1" applyAlignment="1">
      <alignment horizontal="left" vertical="center"/>
    </xf>
    <xf numFmtId="0" fontId="10" fillId="0" borderId="12" xfId="13" applyFont="1" applyBorder="1" applyAlignment="1">
      <alignment horizontal="left" vertical="center" indent="1"/>
    </xf>
    <xf numFmtId="0" fontId="10" fillId="0" borderId="12" xfId="13" applyFont="1" applyBorder="1" applyAlignment="1">
      <alignment horizontal="left" vertical="center" wrapText="1"/>
    </xf>
    <xf numFmtId="4" fontId="10" fillId="0" borderId="12" xfId="13" applyNumberFormat="1" applyFont="1" applyBorder="1" applyAlignment="1">
      <alignment horizontal="right" vertical="center" wrapText="1" indent="1"/>
    </xf>
    <xf numFmtId="0" fontId="7" fillId="0" borderId="9" xfId="13" applyFont="1" applyBorder="1" applyAlignment="1">
      <alignment horizontal="left" vertical="center"/>
    </xf>
    <xf numFmtId="0" fontId="7" fillId="0" borderId="9" xfId="13" applyFont="1" applyBorder="1" applyAlignment="1">
      <alignment horizontal="left"/>
    </xf>
    <xf numFmtId="3" fontId="10" fillId="0" borderId="11" xfId="13" applyNumberFormat="1" applyFont="1" applyBorder="1" applyAlignment="1">
      <alignment horizontal="right" vertical="center" indent="1"/>
    </xf>
    <xf numFmtId="0" fontId="10" fillId="0" borderId="12" xfId="13" applyFont="1" applyBorder="1" applyAlignment="1">
      <alignment horizontal="left" vertical="center"/>
    </xf>
    <xf numFmtId="4" fontId="10" fillId="0" borderId="2" xfId="13" applyNumberFormat="1" applyFont="1" applyBorder="1" applyAlignment="1">
      <alignment horizontal="right" vertical="center" indent="1"/>
    </xf>
    <xf numFmtId="0" fontId="5" fillId="10" borderId="11" xfId="13" applyFont="1" applyFill="1" applyBorder="1" applyAlignment="1">
      <alignment vertical="center"/>
    </xf>
    <xf numFmtId="0" fontId="13" fillId="0" borderId="0" xfId="13" applyFont="1" applyAlignment="1">
      <alignment horizontal="left" wrapText="1"/>
    </xf>
    <xf numFmtId="0" fontId="4" fillId="10" borderId="1" xfId="13" applyFont="1" applyFill="1" applyBorder="1" applyAlignment="1" applyProtection="1">
      <alignment horizontal="center" vertical="center" wrapText="1"/>
      <protection locked="0"/>
    </xf>
    <xf numFmtId="0" fontId="4" fillId="10" borderId="2" xfId="13" applyFont="1" applyFill="1" applyBorder="1" applyAlignment="1" applyProtection="1">
      <alignment horizontal="center" vertical="center" wrapText="1"/>
      <protection locked="0"/>
    </xf>
    <xf numFmtId="0" fontId="4" fillId="10" borderId="3" xfId="13" applyFont="1" applyFill="1" applyBorder="1" applyAlignment="1" applyProtection="1">
      <alignment horizontal="center" vertical="center" wrapText="1"/>
      <protection locked="0"/>
    </xf>
    <xf numFmtId="0" fontId="12" fillId="0" borderId="0" xfId="13" applyFont="1" applyAlignment="1">
      <alignment horizontal="center" vertical="center"/>
    </xf>
    <xf numFmtId="0" fontId="4" fillId="10" borderId="4" xfId="13" applyFont="1" applyFill="1" applyBorder="1" applyAlignment="1" applyProtection="1">
      <alignment horizontal="center" vertical="center" wrapText="1"/>
      <protection locked="0"/>
    </xf>
    <xf numFmtId="0" fontId="4" fillId="10" borderId="0" xfId="13" applyFont="1" applyFill="1" applyAlignment="1" applyProtection="1">
      <alignment horizontal="center" vertical="center" wrapText="1"/>
      <protection locked="0"/>
    </xf>
    <xf numFmtId="0" fontId="4" fillId="10" borderId="5" xfId="13" applyFont="1" applyFill="1" applyBorder="1" applyAlignment="1" applyProtection="1">
      <alignment horizontal="center" vertical="center" wrapText="1"/>
      <protection locked="0"/>
    </xf>
    <xf numFmtId="0" fontId="13" fillId="10" borderId="9" xfId="13" applyFont="1" applyFill="1" applyBorder="1" applyAlignment="1">
      <alignment horizontal="center" vertical="center"/>
    </xf>
    <xf numFmtId="0" fontId="13" fillId="10" borderId="10" xfId="13" applyFont="1" applyFill="1" applyBorder="1" applyAlignment="1">
      <alignment horizontal="center" vertical="center"/>
    </xf>
    <xf numFmtId="0" fontId="5" fillId="10" borderId="6" xfId="13" applyFont="1" applyFill="1" applyBorder="1" applyAlignment="1">
      <alignment vertical="center"/>
    </xf>
    <xf numFmtId="3" fontId="5" fillId="10" borderId="11" xfId="13" applyNumberFormat="1" applyFont="1" applyFill="1" applyBorder="1" applyAlignment="1">
      <alignment horizontal="right" vertical="center"/>
    </xf>
    <xf numFmtId="0" fontId="12" fillId="0" borderId="12" xfId="13" applyFont="1" applyBorder="1"/>
    <xf numFmtId="4" fontId="5" fillId="0" borderId="12" xfId="13" applyNumberFormat="1" applyFont="1" applyBorder="1" applyAlignment="1">
      <alignment horizontal="right" vertical="center"/>
    </xf>
    <xf numFmtId="0" fontId="5" fillId="0" borderId="10" xfId="13" applyFont="1" applyBorder="1" applyAlignment="1">
      <alignment vertical="center"/>
    </xf>
    <xf numFmtId="49" fontId="7" fillId="0" borderId="9" xfId="13" applyNumberFormat="1" applyFont="1" applyBorder="1" applyAlignment="1">
      <alignment vertical="center"/>
    </xf>
    <xf numFmtId="0" fontId="7" fillId="0" borderId="10" xfId="13" applyFont="1" applyBorder="1" applyAlignment="1">
      <alignment horizontal="left" vertical="center" indent="1"/>
    </xf>
    <xf numFmtId="3" fontId="7" fillId="0" borderId="11" xfId="13" applyNumberFormat="1" applyFont="1" applyBorder="1" applyAlignment="1">
      <alignment horizontal="right" vertical="center" wrapText="1" indent="1"/>
    </xf>
    <xf numFmtId="49" fontId="7" fillId="0" borderId="9" xfId="13" applyNumberFormat="1" applyFont="1" applyBorder="1"/>
    <xf numFmtId="0" fontId="7" fillId="0" borderId="10" xfId="13" applyFont="1" applyBorder="1" applyAlignment="1">
      <alignment horizontal="left" vertical="center" wrapText="1" indent="1"/>
    </xf>
    <xf numFmtId="0" fontId="7" fillId="0" borderId="12" xfId="13" applyFont="1" applyBorder="1"/>
    <xf numFmtId="0" fontId="7" fillId="0" borderId="12" xfId="13" applyFont="1" applyBorder="1" applyAlignment="1">
      <alignment vertical="center"/>
    </xf>
    <xf numFmtId="4" fontId="7" fillId="0" borderId="12" xfId="13" applyNumberFormat="1" applyFont="1" applyBorder="1" applyAlignment="1">
      <alignment horizontal="right" vertical="center"/>
    </xf>
    <xf numFmtId="0" fontId="4" fillId="0" borderId="9" xfId="13" applyFont="1" applyBorder="1" applyAlignment="1">
      <alignment vertical="center"/>
    </xf>
    <xf numFmtId="0" fontId="4" fillId="0" borderId="10" xfId="13" applyFont="1" applyBorder="1" applyAlignment="1">
      <alignment vertical="center"/>
    </xf>
    <xf numFmtId="3" fontId="4" fillId="0" borderId="11" xfId="13" applyNumberFormat="1" applyFont="1" applyBorder="1" applyAlignment="1">
      <alignment horizontal="right" vertical="center" wrapText="1" indent="1"/>
    </xf>
    <xf numFmtId="3" fontId="7" fillId="0" borderId="11" xfId="13" applyNumberFormat="1" applyFont="1" applyBorder="1" applyAlignment="1">
      <alignment horizontal="right" vertical="center" indent="1"/>
    </xf>
    <xf numFmtId="0" fontId="10" fillId="0" borderId="12" xfId="13" applyFont="1" applyBorder="1" applyAlignment="1">
      <alignment vertical="center"/>
    </xf>
    <xf numFmtId="4" fontId="10" fillId="0" borderId="12" xfId="13" applyNumberFormat="1" applyFont="1" applyBorder="1" applyAlignment="1">
      <alignment horizontal="right" vertical="center"/>
    </xf>
    <xf numFmtId="43" fontId="12" fillId="0" borderId="0" xfId="10" applyFont="1"/>
    <xf numFmtId="0" fontId="5" fillId="3" borderId="9" xfId="13" applyFont="1" applyFill="1" applyBorder="1" applyAlignment="1">
      <alignment vertical="center"/>
    </xf>
    <xf numFmtId="43" fontId="12" fillId="0" borderId="0" xfId="13" applyNumberFormat="1" applyFont="1"/>
    <xf numFmtId="0" fontId="5" fillId="2" borderId="0" xfId="8" applyFont="1" applyFill="1" applyAlignment="1">
      <alignment vertical="center"/>
    </xf>
    <xf numFmtId="0" fontId="5" fillId="2" borderId="0" xfId="8" applyFont="1" applyFill="1" applyAlignment="1">
      <alignment horizontal="center"/>
    </xf>
    <xf numFmtId="0" fontId="5" fillId="2" borderId="0" xfId="8" applyFont="1" applyFill="1"/>
    <xf numFmtId="0" fontId="6" fillId="2" borderId="0" xfId="8" applyFont="1" applyFill="1"/>
    <xf numFmtId="0" fontId="10" fillId="0" borderId="0" xfId="8" applyFont="1" applyAlignment="1">
      <alignment horizontal="center" vertical="center"/>
    </xf>
    <xf numFmtId="4" fontId="10" fillId="0" borderId="0" xfId="8" applyNumberFormat="1" applyFont="1"/>
    <xf numFmtId="0" fontId="13" fillId="10" borderId="11" xfId="13" applyFont="1" applyFill="1" applyBorder="1" applyAlignment="1">
      <alignment horizontal="center" vertical="center"/>
    </xf>
    <xf numFmtId="0" fontId="5" fillId="10" borderId="9" xfId="13" applyFont="1" applyFill="1" applyBorder="1" applyAlignment="1">
      <alignment horizontal="center" vertical="center"/>
    </xf>
    <xf numFmtId="0" fontId="4" fillId="10" borderId="11" xfId="8" applyFont="1" applyFill="1" applyBorder="1" applyAlignment="1">
      <alignment horizontal="center" vertical="center"/>
    </xf>
    <xf numFmtId="0" fontId="7" fillId="0" borderId="11" xfId="13" applyFont="1" applyBorder="1" applyAlignment="1">
      <alignment horizontal="left" vertical="center" indent="1"/>
    </xf>
    <xf numFmtId="0" fontId="7" fillId="0" borderId="2" xfId="13" applyFont="1" applyBorder="1" applyAlignment="1">
      <alignment horizontal="left" vertical="center" indent="1"/>
    </xf>
    <xf numFmtId="4" fontId="10" fillId="0" borderId="2" xfId="13" applyNumberFormat="1" applyFont="1" applyBorder="1" applyAlignment="1">
      <alignment horizontal="right" vertical="center" wrapText="1" indent="1"/>
    </xf>
    <xf numFmtId="0" fontId="10" fillId="0" borderId="0" xfId="13" applyFont="1" applyAlignment="1">
      <alignment horizontal="left" vertical="center"/>
    </xf>
    <xf numFmtId="4" fontId="10" fillId="0" borderId="0" xfId="13" applyNumberFormat="1" applyFont="1" applyAlignment="1">
      <alignment horizontal="right" vertical="center" indent="1"/>
    </xf>
    <xf numFmtId="0" fontId="5" fillId="10" borderId="1" xfId="13" applyFont="1" applyFill="1" applyBorder="1" applyAlignment="1">
      <alignment horizontal="center" vertical="center"/>
    </xf>
    <xf numFmtId="3" fontId="10" fillId="0" borderId="10" xfId="13" applyNumberFormat="1" applyFont="1" applyBorder="1" applyAlignment="1">
      <alignment horizontal="right" vertical="center" wrapText="1" indent="1"/>
    </xf>
  </cellXfs>
  <cellStyles count="14">
    <cellStyle name="Hipervínculo 2" xfId="3" xr:uid="{C835FAE9-D75A-4638-AA87-D15D6201C99B}"/>
    <cellStyle name="Millares 2 4 2" xfId="11" xr:uid="{E5DA1EF0-76D4-4F0C-845F-C84D4314AB0F}"/>
    <cellStyle name="Millares 3 2" xfId="10" xr:uid="{98AEC264-45D1-4824-B9C2-179CBB9E1B5F}"/>
    <cellStyle name="Millares 5" xfId="12" xr:uid="{7CCAAE7C-C4FA-4077-ACEB-8FAA3AB3CCFE}"/>
    <cellStyle name="Normal" xfId="0" builtinId="0"/>
    <cellStyle name="Normal 2 3" xfId="8" xr:uid="{68C332A0-7BC9-4945-A123-F83C97F8FEE5}"/>
    <cellStyle name="Normal 2 3 3" xfId="5" xr:uid="{4E084D39-4582-465E-83E0-A29BD5AED806}"/>
    <cellStyle name="Normal 2 4" xfId="9" xr:uid="{3BF47339-32C8-425F-9F31-7A19618CF2DB}"/>
    <cellStyle name="Normal 23 2" xfId="4" xr:uid="{07016BFE-B105-48D7-B1B7-5973F3B9BDD8}"/>
    <cellStyle name="Normal 3 2" xfId="1" xr:uid="{E977AB05-A303-4B68-880C-0F86EC5F04E3}"/>
    <cellStyle name="Normal 3 2 2" xfId="13" xr:uid="{53394B48-2D27-4590-B02C-5FBB7EA64CEF}"/>
    <cellStyle name="Normal 3 3" xfId="6" xr:uid="{BA27D7F1-3AA3-440A-A2EF-FF6691B3B5DE}"/>
    <cellStyle name="Normal 7" xfId="2" xr:uid="{A109EAD2-A328-4CD6-9708-D24E50AD3276}"/>
    <cellStyle name="Porcentaje 2" xfId="7" xr:uid="{87821A60-B3DC-4930-A24F-8D673F40B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52</xdr:row>
      <xdr:rowOff>0</xdr:rowOff>
    </xdr:from>
    <xdr:to>
      <xdr:col>1</xdr:col>
      <xdr:colOff>1800225</xdr:colOff>
      <xdr:row>52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2BF3798E-4858-4174-AECD-1C362513487F}"/>
            </a:ext>
          </a:extLst>
        </xdr:cNvPr>
        <xdr:cNvCxnSpPr/>
      </xdr:nvCxnSpPr>
      <xdr:spPr>
        <a:xfrm flipV="1">
          <a:off x="85725" y="7696200"/>
          <a:ext cx="26955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0319_NDM_PEGT_ICP_2603.xlsx" TargetMode="External"/><Relationship Id="rId1" Type="http://schemas.openxmlformats.org/officeDocument/2006/relationships/externalLinkPath" Target="/Users/GBARAJAS/Documents/IECA%20OK/ESTADOS%20FINANCIEROS/2026/Septiembre/0319_NDM_PEGT_ICP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>
        <row r="4">
          <cell r="A4" t="str">
            <v>(Cifras en Pesos)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08D3-47AE-4A81-8E8E-CF57AFE6EA31}">
  <sheetPr>
    <tabColor rgb="FFCC6600"/>
    <pageSetUpPr fitToPage="1"/>
  </sheetPr>
  <dimension ref="A1:F56"/>
  <sheetViews>
    <sheetView showGridLines="0" zoomScaleNormal="100" zoomScaleSheetLayoutView="100" workbookViewId="0">
      <pane ySplit="5" topLeftCell="A6" activePane="bottomLeft" state="frozen"/>
      <selection activeCell="A14" sqref="A14:B14"/>
      <selection pane="bottomLeft" activeCell="H13" sqref="H13"/>
    </sheetView>
  </sheetViews>
  <sheetFormatPr baseColWidth="10" defaultColWidth="12.85546875" defaultRowHeight="11.25" x14ac:dyDescent="0.2"/>
  <cols>
    <col min="1" max="1" width="14.7109375" style="5" customWidth="1"/>
    <col min="2" max="2" width="73.85546875" style="5" bestFit="1" customWidth="1"/>
    <col min="3" max="3" width="13.5703125" style="5" customWidth="1"/>
    <col min="4" max="16384" width="12.85546875" style="5"/>
  </cols>
  <sheetData>
    <row r="1" spans="1:4" ht="16.149999999999999" customHeight="1" x14ac:dyDescent="0.2">
      <c r="A1" s="1" t="s">
        <v>0</v>
      </c>
      <c r="B1" s="2"/>
      <c r="C1" s="3" t="s">
        <v>1</v>
      </c>
      <c r="D1" s="4">
        <v>2026</v>
      </c>
    </row>
    <row r="2" spans="1:4" ht="16.149999999999999" customHeight="1" x14ac:dyDescent="0.2">
      <c r="A2" s="6" t="s">
        <v>2</v>
      </c>
      <c r="B2" s="7"/>
      <c r="C2" s="8" t="s">
        <v>3</v>
      </c>
      <c r="D2" s="9" t="s">
        <v>4</v>
      </c>
    </row>
    <row r="3" spans="1:4" ht="16.149999999999999" customHeight="1" x14ac:dyDescent="0.2">
      <c r="A3" s="6" t="s">
        <v>5</v>
      </c>
      <c r="B3" s="7"/>
      <c r="C3" s="8" t="s">
        <v>6</v>
      </c>
      <c r="D3" s="10">
        <v>3</v>
      </c>
    </row>
    <row r="4" spans="1:4" ht="16.149999999999999" customHeight="1" x14ac:dyDescent="0.2">
      <c r="A4" s="6" t="s">
        <v>7</v>
      </c>
      <c r="B4" s="7"/>
      <c r="C4" s="11"/>
      <c r="D4" s="9"/>
    </row>
    <row r="5" spans="1:4" ht="15" customHeight="1" x14ac:dyDescent="0.2">
      <c r="A5" s="12" t="s">
        <v>8</v>
      </c>
      <c r="B5" s="13" t="s">
        <v>9</v>
      </c>
      <c r="C5" s="13"/>
      <c r="D5" s="14"/>
    </row>
    <row r="6" spans="1:4" x14ac:dyDescent="0.2">
      <c r="A6" s="15"/>
      <c r="B6" s="16"/>
      <c r="C6" s="16"/>
      <c r="D6" s="17"/>
    </row>
    <row r="7" spans="1:4" x14ac:dyDescent="0.2">
      <c r="A7" s="15"/>
      <c r="B7" s="18" t="s">
        <v>10</v>
      </c>
      <c r="C7" s="18"/>
      <c r="D7" s="19"/>
    </row>
    <row r="8" spans="1:4" x14ac:dyDescent="0.2">
      <c r="A8" s="15"/>
      <c r="B8" s="20"/>
      <c r="D8" s="21"/>
    </row>
    <row r="9" spans="1:4" x14ac:dyDescent="0.2">
      <c r="A9" s="15"/>
      <c r="B9" s="22" t="s">
        <v>11</v>
      </c>
      <c r="D9" s="21"/>
    </row>
    <row r="10" spans="1:4" x14ac:dyDescent="0.2">
      <c r="A10" s="23" t="s">
        <v>12</v>
      </c>
      <c r="B10" s="24" t="s">
        <v>13</v>
      </c>
      <c r="D10" s="21"/>
    </row>
    <row r="11" spans="1:4" x14ac:dyDescent="0.2">
      <c r="A11" s="23" t="s">
        <v>14</v>
      </c>
      <c r="B11" s="24" t="s">
        <v>15</v>
      </c>
      <c r="D11" s="21"/>
    </row>
    <row r="12" spans="1:4" x14ac:dyDescent="0.2">
      <c r="A12" s="23" t="s">
        <v>16</v>
      </c>
      <c r="B12" s="24" t="s">
        <v>17</v>
      </c>
      <c r="D12" s="21"/>
    </row>
    <row r="13" spans="1:4" x14ac:dyDescent="0.2">
      <c r="A13" s="23" t="s">
        <v>18</v>
      </c>
      <c r="B13" s="24" t="s">
        <v>19</v>
      </c>
      <c r="D13" s="21"/>
    </row>
    <row r="14" spans="1:4" x14ac:dyDescent="0.2">
      <c r="A14" s="23" t="s">
        <v>20</v>
      </c>
      <c r="B14" s="24" t="s">
        <v>21</v>
      </c>
      <c r="D14" s="21"/>
    </row>
    <row r="15" spans="1:4" x14ac:dyDescent="0.2">
      <c r="A15" s="23" t="s">
        <v>22</v>
      </c>
      <c r="B15" s="24" t="s">
        <v>23</v>
      </c>
      <c r="D15" s="21"/>
    </row>
    <row r="16" spans="1:4" x14ac:dyDescent="0.2">
      <c r="A16" s="23" t="s">
        <v>24</v>
      </c>
      <c r="B16" s="24" t="s">
        <v>25</v>
      </c>
      <c r="D16" s="21"/>
    </row>
    <row r="17" spans="1:4" x14ac:dyDescent="0.2">
      <c r="A17" s="23" t="s">
        <v>26</v>
      </c>
      <c r="B17" s="24" t="s">
        <v>27</v>
      </c>
      <c r="D17" s="21"/>
    </row>
    <row r="18" spans="1:4" x14ac:dyDescent="0.2">
      <c r="A18" s="23" t="s">
        <v>28</v>
      </c>
      <c r="B18" s="24" t="s">
        <v>29</v>
      </c>
      <c r="D18" s="21"/>
    </row>
    <row r="19" spans="1:4" x14ac:dyDescent="0.2">
      <c r="A19" s="23" t="s">
        <v>30</v>
      </c>
      <c r="B19" s="24" t="s">
        <v>31</v>
      </c>
      <c r="D19" s="21"/>
    </row>
    <row r="20" spans="1:4" x14ac:dyDescent="0.2">
      <c r="A20" s="23" t="s">
        <v>32</v>
      </c>
      <c r="B20" s="24" t="s">
        <v>33</v>
      </c>
      <c r="D20" s="21"/>
    </row>
    <row r="21" spans="1:4" x14ac:dyDescent="0.2">
      <c r="A21" s="23" t="s">
        <v>34</v>
      </c>
      <c r="B21" s="24" t="s">
        <v>35</v>
      </c>
      <c r="D21" s="21"/>
    </row>
    <row r="22" spans="1:4" x14ac:dyDescent="0.2">
      <c r="A22" s="23" t="s">
        <v>36</v>
      </c>
      <c r="B22" s="24" t="s">
        <v>37</v>
      </c>
      <c r="D22" s="21"/>
    </row>
    <row r="23" spans="1:4" x14ac:dyDescent="0.2">
      <c r="A23" s="23" t="s">
        <v>38</v>
      </c>
      <c r="B23" s="24" t="s">
        <v>39</v>
      </c>
      <c r="D23" s="21"/>
    </row>
    <row r="24" spans="1:4" x14ac:dyDescent="0.2">
      <c r="A24" s="23" t="s">
        <v>40</v>
      </c>
      <c r="B24" s="24" t="s">
        <v>41</v>
      </c>
      <c r="D24" s="21"/>
    </row>
    <row r="25" spans="1:4" x14ac:dyDescent="0.2">
      <c r="A25" s="23" t="s">
        <v>42</v>
      </c>
      <c r="B25" s="24" t="s">
        <v>43</v>
      </c>
      <c r="D25" s="21"/>
    </row>
    <row r="26" spans="1:4" x14ac:dyDescent="0.2">
      <c r="A26" s="23" t="s">
        <v>44</v>
      </c>
      <c r="B26" s="24" t="s">
        <v>45</v>
      </c>
      <c r="D26" s="21"/>
    </row>
    <row r="27" spans="1:4" x14ac:dyDescent="0.2">
      <c r="A27" s="23" t="s">
        <v>46</v>
      </c>
      <c r="B27" s="24" t="s">
        <v>47</v>
      </c>
      <c r="D27" s="21"/>
    </row>
    <row r="28" spans="1:4" x14ac:dyDescent="0.2">
      <c r="A28" s="23" t="s">
        <v>48</v>
      </c>
      <c r="B28" s="24" t="s">
        <v>49</v>
      </c>
      <c r="D28" s="21"/>
    </row>
    <row r="29" spans="1:4" x14ac:dyDescent="0.2">
      <c r="A29" s="23" t="s">
        <v>50</v>
      </c>
      <c r="B29" s="24" t="s">
        <v>51</v>
      </c>
      <c r="D29" s="21"/>
    </row>
    <row r="30" spans="1:4" x14ac:dyDescent="0.2">
      <c r="A30" s="23" t="s">
        <v>52</v>
      </c>
      <c r="B30" s="24" t="s">
        <v>53</v>
      </c>
      <c r="D30" s="21"/>
    </row>
    <row r="31" spans="1:4" x14ac:dyDescent="0.2">
      <c r="A31" s="23" t="s">
        <v>54</v>
      </c>
      <c r="B31" s="24" t="s">
        <v>55</v>
      </c>
      <c r="D31" s="21"/>
    </row>
    <row r="32" spans="1:4" x14ac:dyDescent="0.2">
      <c r="A32" s="23" t="s">
        <v>56</v>
      </c>
      <c r="B32" s="24" t="s">
        <v>57</v>
      </c>
      <c r="D32" s="21"/>
    </row>
    <row r="33" spans="1:4" x14ac:dyDescent="0.2">
      <c r="A33" s="15"/>
      <c r="D33" s="21"/>
    </row>
    <row r="34" spans="1:4" x14ac:dyDescent="0.2">
      <c r="A34" s="15"/>
      <c r="B34" s="22"/>
      <c r="D34" s="21"/>
    </row>
    <row r="35" spans="1:4" x14ac:dyDescent="0.2">
      <c r="A35" s="23" t="s">
        <v>58</v>
      </c>
      <c r="B35" s="24" t="s">
        <v>59</v>
      </c>
      <c r="D35" s="21"/>
    </row>
    <row r="36" spans="1:4" x14ac:dyDescent="0.2">
      <c r="A36" s="23" t="s">
        <v>60</v>
      </c>
      <c r="B36" s="24" t="s">
        <v>61</v>
      </c>
      <c r="D36" s="21"/>
    </row>
    <row r="37" spans="1:4" x14ac:dyDescent="0.2">
      <c r="A37" s="15"/>
      <c r="D37" s="21"/>
    </row>
    <row r="38" spans="1:4" x14ac:dyDescent="0.2">
      <c r="A38" s="15"/>
      <c r="B38" s="20" t="s">
        <v>62</v>
      </c>
      <c r="D38" s="21"/>
    </row>
    <row r="39" spans="1:4" x14ac:dyDescent="0.2">
      <c r="A39" s="15" t="s">
        <v>63</v>
      </c>
      <c r="B39" s="24" t="s">
        <v>64</v>
      </c>
      <c r="D39" s="21"/>
    </row>
    <row r="40" spans="1:4" x14ac:dyDescent="0.2">
      <c r="A40" s="15"/>
      <c r="B40" s="24" t="s">
        <v>65</v>
      </c>
      <c r="D40" s="21"/>
    </row>
    <row r="41" spans="1:4" x14ac:dyDescent="0.2">
      <c r="A41" s="15"/>
      <c r="B41" s="24" t="s">
        <v>66</v>
      </c>
      <c r="D41" s="21"/>
    </row>
    <row r="42" spans="1:4" x14ac:dyDescent="0.2">
      <c r="A42" s="15"/>
      <c r="B42" s="24" t="s">
        <v>67</v>
      </c>
      <c r="D42" s="21"/>
    </row>
    <row r="43" spans="1:4" x14ac:dyDescent="0.2">
      <c r="A43" s="25"/>
      <c r="B43" s="26"/>
      <c r="C43" s="26"/>
      <c r="D43" s="27"/>
    </row>
    <row r="45" spans="1:4" x14ac:dyDescent="0.2">
      <c r="A45" s="28" t="s">
        <v>68</v>
      </c>
    </row>
    <row r="52" spans="1:6" s="32" customFormat="1" ht="10.5" customHeight="1" x14ac:dyDescent="0.2">
      <c r="A52" s="29"/>
      <c r="B52" s="30"/>
      <c r="C52" s="31"/>
      <c r="D52" s="31"/>
      <c r="E52" s="31"/>
      <c r="F52" s="29"/>
    </row>
    <row r="53" spans="1:6" s="32" customFormat="1" x14ac:dyDescent="0.2">
      <c r="A53" s="29" t="s">
        <v>69</v>
      </c>
      <c r="B53" s="29"/>
      <c r="C53" s="33" t="s">
        <v>70</v>
      </c>
      <c r="D53" s="33"/>
      <c r="E53" s="33"/>
      <c r="F53" s="29"/>
    </row>
    <row r="54" spans="1:6" s="32" customFormat="1" x14ac:dyDescent="0.2">
      <c r="A54" s="29" t="s">
        <v>71</v>
      </c>
      <c r="B54" s="29"/>
      <c r="C54" s="34" t="s">
        <v>72</v>
      </c>
      <c r="D54" s="34"/>
      <c r="E54" s="34"/>
      <c r="F54" s="35"/>
    </row>
    <row r="55" spans="1:6" s="32" customFormat="1" x14ac:dyDescent="0.2"/>
    <row r="56" spans="1:6" s="32" customFormat="1" x14ac:dyDescent="0.2"/>
  </sheetData>
  <sheetProtection formatCells="0" formatColumns="0" formatRows="0" autoFilter="0" pivotTables="0"/>
  <mergeCells count="9">
    <mergeCell ref="B7:D7"/>
    <mergeCell ref="C53:E53"/>
    <mergeCell ref="C54:E54"/>
    <mergeCell ref="A1:B1"/>
    <mergeCell ref="A2:B2"/>
    <mergeCell ref="A3:B3"/>
    <mergeCell ref="A4:B4"/>
    <mergeCell ref="B5:D5"/>
    <mergeCell ref="B6:D6"/>
  </mergeCells>
  <dataValidations count="1">
    <dataValidation type="list" allowBlank="1" showInputMessage="1" showErrorMessage="1" sqref="D3" xr:uid="{D08CFF41-6F35-4CBC-B94D-7AC5EB0059CC}">
      <formula1>"1, 2, 3, 4"</formula1>
    </dataValidation>
  </dataValidations>
  <hyperlinks>
    <hyperlink ref="A28:B28" location="VHP!A6" display="VHP-01" xr:uid="{14C88C7C-71EB-485E-B444-1B3D34EDCA72}"/>
    <hyperlink ref="A29:B29" location="VHP!A12" display="VHP-02" xr:uid="{BB934D7D-CBAC-436F-A81D-3F2E608151DA}"/>
    <hyperlink ref="A30:B30" location="EFE!A6" display="EFE-01" xr:uid="{35FDD3B1-6C7F-4D80-B68B-4A3AF0B6DC26}"/>
    <hyperlink ref="A31:B31" location="EFE!A18" display="EFE-02" xr:uid="{7F0D00F4-6CF7-474B-93AF-F3B32E2254C8}"/>
    <hyperlink ref="A32:B32" location="EFE!A44" display="EFE-03" xr:uid="{3FD03954-CD9C-44C6-BB1D-1E01CACADFBF}"/>
    <hyperlink ref="A35:B35" location="Conciliacion_Ig!B6" display="Conciliacion_Ig" xr:uid="{DFAC64B2-10DC-4130-96C6-4CC0D8662080}"/>
    <hyperlink ref="A36:B36" location="Conciliacion_Eg!B5" display="Conciliacion_Eg" xr:uid="{D94F8CBB-D137-4787-83B8-A6BD4DDCFBF4}"/>
    <hyperlink ref="B39" location="Memoria!A8" display="CONTABLES" xr:uid="{D17901CE-0B06-4D68-99CA-3E63CA5B4C8B}"/>
    <hyperlink ref="B40" location="Memoria!A37" display="PRESUPUESTARIAS" xr:uid="{BAAD39A7-AC16-4D9F-A420-319DD0DCC357}"/>
    <hyperlink ref="A10" location="ACT!A7" display="ACT-01" xr:uid="{214F3F44-8119-4DFF-AAE9-1578747FD82C}"/>
    <hyperlink ref="A11" location="ACT!A92" display="ACT-02" xr:uid="{C217DAED-9334-4AC4-B3BB-77C27E042D64}"/>
    <hyperlink ref="A12" location="ESF!A7" display="ESF-01" xr:uid="{3DCC1910-B805-4ED2-B2D8-3D102E7323E8}"/>
    <hyperlink ref="A13" location="ESF!A13" display="ESF-02" xr:uid="{8834229A-1070-40F0-8534-1D20F75E93E3}"/>
    <hyperlink ref="A14" location="ESF!A18" display="ESF-03" xr:uid="{FD2E1D84-2E05-4BB8-92EE-7B88419CB210}"/>
    <hyperlink ref="A15" location="ESF!A30" display="ESF-04" xr:uid="{2CC92621-525F-4B28-88D2-E47DDB837929}"/>
    <hyperlink ref="A16" location="ESF!A39" display="ESF-05" xr:uid="{E5CEAB20-C51B-4FDB-8B09-84B8EDC60C3B}"/>
    <hyperlink ref="A17" location="ESF!A44" display="ESF-06" xr:uid="{A506EA04-2F2B-4908-8DA8-0BFA7ECA73E7}"/>
    <hyperlink ref="A18" location="ESF!A48" display="ESF-07" xr:uid="{BBBC2F40-FE80-417F-9A92-E142DEAF4358}"/>
    <hyperlink ref="A19" location="ESF!A54" display="ESF-08" xr:uid="{5E58BCCE-35A1-4A49-AB04-6B0D4FE287F4}"/>
    <hyperlink ref="A20" location="ESF!A74" display="ESF-09" xr:uid="{6D825EF0-4636-4042-BC63-B1276008A150}"/>
    <hyperlink ref="A21" location="ESF!A90" display="ESF-10" xr:uid="{9DBE0AE5-1EB1-4C49-92D0-A73B720D12E6}"/>
    <hyperlink ref="A22" location="ESF!A96" display="ESF-11" xr:uid="{67B9C6AE-F27F-446F-A589-CFDCD885C94C}"/>
    <hyperlink ref="A23" location="ESF!A108" display="ESF-12" xr:uid="{0470B418-6F47-4CE9-AC50-E890D1E30521}"/>
    <hyperlink ref="A24" location="ESF!A125" display="ESF-13" xr:uid="{9B9673A6-B259-4ED1-A7CA-6AFF46B5A0AD}"/>
    <hyperlink ref="A25" location="ESF!A142" display="ESF-14" xr:uid="{A35FB6CE-A40E-4AA3-9F3A-41550F14B2FD}"/>
    <hyperlink ref="B10" location="ACT!A7" display="INGRESOS DE GESTION" xr:uid="{70E88C8E-8022-4EA3-9FF9-B3754CDB6713}"/>
    <hyperlink ref="B11" location="ACT!A92" display="GASTOS Y OTRAS PERDIDAS" xr:uid="{B9CD10C0-E978-4776-883E-3BFF63558FE9}"/>
    <hyperlink ref="B12" location="ESF!A7" display="FONDOS CON AFECTACIÓN ESPECÍFICA E INVERSIONES FINANCIERAS" xr:uid="{7980546E-AECB-448F-8946-4BBB8F27BB74}"/>
    <hyperlink ref="B13" location="ESF!A13" display="CONTRIBUCIONES POR RECUPERAR" xr:uid="{82DCA564-8041-43F6-979F-FF646CF4AF07}"/>
    <hyperlink ref="B14" location="ESF!A18" display="CONTRIBUCIONES POR RECUPERAR CORTO PLAZO" xr:uid="{6E66B73F-2DA8-4547-BFE1-DE16B15ADB0B}"/>
    <hyperlink ref="B15" location="ESF!A30" display="BIENES DISPONIBLES PARA SU TRANSFORMACIÓN ESTIMACIONES Y DETERIOROS (INVENTARIOS)" xr:uid="{BF6089FD-2FD6-49A4-B516-677795CEF77A}"/>
    <hyperlink ref="B16" location="ESF!A39" display="ALMACENES" xr:uid="{2506A275-1AB4-49D1-9987-896DD7BC55E6}"/>
    <hyperlink ref="B17" location="ESF!A44" display="FIDEICOMISOS, MANDATOS Y CONTRATOS ANÁLOGOS" xr:uid="{753CBD49-D548-40FA-B47D-CA39180F4B94}"/>
    <hyperlink ref="B18" location="ESF!A48" display="PARTICIPACIONES Y APORTACIONES DE CAPITAL" xr:uid="{E79FC8F4-03CC-4466-B4A7-D297CC1313B6}"/>
    <hyperlink ref="B19" location="ESF!A54" display="BIENES MUEBLES E INMUEBLES" xr:uid="{4B49A614-D4CD-4C9B-A63B-5249D0D2E007}"/>
    <hyperlink ref="B20" location="ESF!A74" display="INTANGIBLES Y DIFERIDOS" xr:uid="{D8AE8D75-7258-4F96-9FD2-B865CEDE3016}"/>
    <hyperlink ref="B21" location="ESF!A90" display="ESTIMACIONES Y DETERIOROS" xr:uid="{5034214E-C019-47D6-A232-532E0481E359}"/>
    <hyperlink ref="B22" location="ESF!A96" display="OTROS ACTIVOS" xr:uid="{693A49CA-80AD-4C8A-8B8C-6225CC3057B7}"/>
    <hyperlink ref="B23" location="ESF!A108" display="CUENTAS Y DOCUMENTOS POR PAGAR" xr:uid="{4C7C2BAD-E8E3-4890-B20F-9DCE581B36E5}"/>
    <hyperlink ref="B24" location="ESF!A125" display="FONDOS Y BIENES DE TERCEROS" xr:uid="{42DBD74A-E6D0-41C5-9257-8B1EF80D1E0F}"/>
    <hyperlink ref="B25" location="ESF!A142" display="OTROS PASIVOS CIRCULANTES" xr:uid="{5D90E71A-63C9-430B-8902-3F2C50387449}"/>
    <hyperlink ref="B41" location="Memoria!B39" display="INGRESOS" xr:uid="{F963DFE2-2635-4254-9C16-53F5E96D3A2A}"/>
    <hyperlink ref="B42" location="Memoria!B48" display="EGRESOS" xr:uid="{29AE668C-28EE-4CE9-BF7D-584997E0B30C}"/>
    <hyperlink ref="B28" location="VHP!A7" display="PATRIMONIO CONTRIBUIDO" xr:uid="{D44BC36F-F583-4765-B9FA-0B6C74BF63AC}"/>
    <hyperlink ref="A28" location="VHP!A7" display="VHP-01" xr:uid="{36D55544-56F6-4286-AABA-86A3C41E1915}"/>
    <hyperlink ref="B29" location="VHP!A13" display="PATRIMONIO GENERADO" xr:uid="{668A954B-B466-4492-95FC-44442A14493F}"/>
    <hyperlink ref="A29" location="VHP!A13" display="VHP-02" xr:uid="{E649D40F-10DC-4DF9-8810-982CB60F59A4}"/>
    <hyperlink ref="B30" location="EFE!A7" display="FLUJO DE EFECTIVO" xr:uid="{9647022E-1807-4671-889D-A7A68B6121C4}"/>
    <hyperlink ref="A30" location="EFE!A7" display="EFE-01" xr:uid="{57176FF4-29E7-4075-915C-6583B46ECBBD}"/>
    <hyperlink ref="B31" location="EFE!A19" display="ADQ. BIENES MUEBLES E INMUEBLES" xr:uid="{2F4DF0CA-5EF1-456E-A4C1-795DA18884CF}"/>
    <hyperlink ref="A31" location="EFE!A19" display="EFE-02" xr:uid="{5567EB61-9129-42F1-B9F1-90C6DCDCF6FF}"/>
    <hyperlink ref="B32" location="EFE!A46" display="CONCILIACIÓN DEL FLUJO DE EFECTIVO" xr:uid="{F6FFA318-6CDB-4950-B9E8-8531E0BCFDB6}"/>
    <hyperlink ref="A32" location="EFE!A46" display="EFE-03" xr:uid="{9E78C09B-053E-43AA-90D5-0AAF2A05EEA2}"/>
    <hyperlink ref="A26" location="ESF!A153" display="ESF-15" xr:uid="{03C228E0-7050-4535-8BF7-DAF490F67D85}"/>
    <hyperlink ref="B26" location="ESF!A153" display="PROVISIONES" xr:uid="{F162A320-4A4B-47CE-8223-BD1F7976846A}"/>
    <hyperlink ref="A27" location="ESF!A165" display="ESF-16" xr:uid="{48811621-7588-4236-84AB-45C854663590}"/>
    <hyperlink ref="B27" location="ESF!A165" display="OTROS PASIVOS" xr:uid="{D1CB43A0-4610-44BB-92B6-42F039FD97DD}"/>
  </hyperlinks>
  <pageMargins left="0.70866141732283472" right="0.70866141732283472" top="0.74803149606299213" bottom="0.74803149606299213" header="0.31496062992125984" footer="0.31496062992125984"/>
  <pageSetup scale="8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6A79-508B-4557-B1DB-BBD056955DC3}">
  <dimension ref="A1:E214"/>
  <sheetViews>
    <sheetView showGridLines="0" zoomScale="124" zoomScaleNormal="124" workbookViewId="0">
      <selection activeCell="F17" sqref="F17"/>
    </sheetView>
  </sheetViews>
  <sheetFormatPr baseColWidth="10" defaultColWidth="9.140625" defaultRowHeight="11.25" x14ac:dyDescent="0.2"/>
  <cols>
    <col min="1" max="1" width="10" style="41" customWidth="1"/>
    <col min="2" max="2" width="83" style="41" customWidth="1"/>
    <col min="3" max="4" width="15.7109375" style="41" customWidth="1"/>
    <col min="5" max="5" width="24.28515625" style="41" bestFit="1" customWidth="1"/>
    <col min="6" max="16384" width="9.140625" style="41"/>
  </cols>
  <sheetData>
    <row r="1" spans="1:5" s="38" customFormat="1" ht="18.95" customHeight="1" x14ac:dyDescent="0.25">
      <c r="A1" s="36" t="s">
        <v>0</v>
      </c>
      <c r="B1" s="36"/>
      <c r="C1" s="36"/>
      <c r="D1" s="8" t="s">
        <v>1</v>
      </c>
      <c r="E1" s="37">
        <v>2026</v>
      </c>
    </row>
    <row r="2" spans="1:5" s="39" customFormat="1" ht="18.95" customHeight="1" x14ac:dyDescent="0.25">
      <c r="A2" s="36" t="s">
        <v>73</v>
      </c>
      <c r="B2" s="36"/>
      <c r="C2" s="36"/>
      <c r="D2" s="8" t="s">
        <v>3</v>
      </c>
      <c r="E2" s="37" t="s">
        <v>4</v>
      </c>
    </row>
    <row r="3" spans="1:5" s="39" customFormat="1" ht="18.95" customHeight="1" x14ac:dyDescent="0.25">
      <c r="A3" s="36" t="s">
        <v>5</v>
      </c>
      <c r="B3" s="36"/>
      <c r="C3" s="36"/>
      <c r="D3" s="8" t="s">
        <v>6</v>
      </c>
      <c r="E3" s="37">
        <v>3</v>
      </c>
    </row>
    <row r="4" spans="1:5" s="39" customFormat="1" ht="18.95" customHeight="1" x14ac:dyDescent="0.25">
      <c r="A4" s="36" t="s">
        <v>7</v>
      </c>
      <c r="B4" s="36"/>
      <c r="C4" s="36"/>
      <c r="D4" s="8"/>
      <c r="E4" s="37"/>
    </row>
    <row r="5" spans="1:5" x14ac:dyDescent="0.2">
      <c r="A5" s="40" t="s">
        <v>74</v>
      </c>
      <c r="B5" s="40"/>
      <c r="C5" s="40"/>
      <c r="D5" s="40"/>
      <c r="E5" s="40"/>
    </row>
    <row r="7" spans="1:5" x14ac:dyDescent="0.2">
      <c r="A7" s="42" t="s">
        <v>75</v>
      </c>
      <c r="B7" s="42"/>
      <c r="C7" s="42"/>
      <c r="D7" s="42"/>
      <c r="E7" s="42"/>
    </row>
    <row r="8" spans="1:5" x14ac:dyDescent="0.2">
      <c r="A8" s="43" t="s">
        <v>76</v>
      </c>
      <c r="B8" s="43" t="s">
        <v>77</v>
      </c>
      <c r="C8" s="43" t="s">
        <v>78</v>
      </c>
      <c r="D8" s="44" t="s">
        <v>79</v>
      </c>
      <c r="E8" s="45" t="s">
        <v>80</v>
      </c>
    </row>
    <row r="9" spans="1:5" x14ac:dyDescent="0.2">
      <c r="A9" s="46">
        <v>4000</v>
      </c>
      <c r="B9" s="47" t="s">
        <v>13</v>
      </c>
      <c r="C9" s="48">
        <f>SUM(C10+C57+C69)</f>
        <v>329498554.02000004</v>
      </c>
      <c r="D9" s="49">
        <v>1</v>
      </c>
      <c r="E9" s="50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46">
        <v>4100</v>
      </c>
      <c r="B10" s="47" t="s">
        <v>81</v>
      </c>
      <c r="C10" s="48">
        <f>SUM(C11+C21+C27+C30+C36+C39+C48)</f>
        <v>93652525.099999994</v>
      </c>
      <c r="D10" s="51">
        <f>C10/$C$9</f>
        <v>0.2842274236332929</v>
      </c>
      <c r="E10" s="50"/>
    </row>
    <row r="11" spans="1:5" x14ac:dyDescent="0.2">
      <c r="A11" s="46">
        <v>4110</v>
      </c>
      <c r="B11" s="47" t="s">
        <v>82</v>
      </c>
      <c r="C11" s="48">
        <f>SUM(C12:C20)</f>
        <v>0</v>
      </c>
      <c r="D11" s="51">
        <f>C11/$C$9</f>
        <v>0</v>
      </c>
      <c r="E11" s="50"/>
    </row>
    <row r="12" spans="1:5" x14ac:dyDescent="0.2">
      <c r="A12" s="52">
        <v>4111</v>
      </c>
      <c r="B12" s="53" t="s">
        <v>83</v>
      </c>
      <c r="C12" s="54">
        <v>0</v>
      </c>
      <c r="D12" s="55">
        <f t="shared" ref="D12:D75" si="0">C12/$C$9</f>
        <v>0</v>
      </c>
      <c r="E12" s="50"/>
    </row>
    <row r="13" spans="1:5" x14ac:dyDescent="0.2">
      <c r="A13" s="52">
        <v>4112</v>
      </c>
      <c r="B13" s="53" t="s">
        <v>84</v>
      </c>
      <c r="C13" s="54">
        <v>0</v>
      </c>
      <c r="D13" s="55">
        <f t="shared" si="0"/>
        <v>0</v>
      </c>
      <c r="E13" s="50"/>
    </row>
    <row r="14" spans="1:5" x14ac:dyDescent="0.2">
      <c r="A14" s="52">
        <v>4113</v>
      </c>
      <c r="B14" s="53" t="s">
        <v>85</v>
      </c>
      <c r="C14" s="54">
        <v>0</v>
      </c>
      <c r="D14" s="55">
        <f t="shared" si="0"/>
        <v>0</v>
      </c>
      <c r="E14" s="50"/>
    </row>
    <row r="15" spans="1:5" x14ac:dyDescent="0.2">
      <c r="A15" s="52">
        <v>4114</v>
      </c>
      <c r="B15" s="53" t="s">
        <v>86</v>
      </c>
      <c r="C15" s="54">
        <v>0</v>
      </c>
      <c r="D15" s="55">
        <f t="shared" si="0"/>
        <v>0</v>
      </c>
      <c r="E15" s="50"/>
    </row>
    <row r="16" spans="1:5" x14ac:dyDescent="0.2">
      <c r="A16" s="52">
        <v>4115</v>
      </c>
      <c r="B16" s="53" t="s">
        <v>87</v>
      </c>
      <c r="C16" s="54">
        <v>0</v>
      </c>
      <c r="D16" s="55">
        <f t="shared" si="0"/>
        <v>0</v>
      </c>
      <c r="E16" s="50"/>
    </row>
    <row r="17" spans="1:5" x14ac:dyDescent="0.2">
      <c r="A17" s="52">
        <v>4116</v>
      </c>
      <c r="B17" s="53" t="s">
        <v>88</v>
      </c>
      <c r="C17" s="54">
        <v>0</v>
      </c>
      <c r="D17" s="55">
        <f t="shared" si="0"/>
        <v>0</v>
      </c>
      <c r="E17" s="50"/>
    </row>
    <row r="18" spans="1:5" x14ac:dyDescent="0.2">
      <c r="A18" s="52">
        <v>4117</v>
      </c>
      <c r="B18" s="53" t="s">
        <v>89</v>
      </c>
      <c r="C18" s="54">
        <v>0</v>
      </c>
      <c r="D18" s="55">
        <f t="shared" si="0"/>
        <v>0</v>
      </c>
      <c r="E18" s="50"/>
    </row>
    <row r="19" spans="1:5" ht="22.5" x14ac:dyDescent="0.2">
      <c r="A19" s="52">
        <v>4118</v>
      </c>
      <c r="B19" s="56" t="s">
        <v>90</v>
      </c>
      <c r="C19" s="54">
        <v>0</v>
      </c>
      <c r="D19" s="55">
        <f t="shared" si="0"/>
        <v>0</v>
      </c>
      <c r="E19" s="50"/>
    </row>
    <row r="20" spans="1:5" x14ac:dyDescent="0.2">
      <c r="A20" s="52">
        <v>4119</v>
      </c>
      <c r="B20" s="53" t="s">
        <v>91</v>
      </c>
      <c r="C20" s="54">
        <v>0</v>
      </c>
      <c r="D20" s="55">
        <f t="shared" si="0"/>
        <v>0</v>
      </c>
      <c r="E20" s="50"/>
    </row>
    <row r="21" spans="1:5" x14ac:dyDescent="0.2">
      <c r="A21" s="46">
        <v>4120</v>
      </c>
      <c r="B21" s="47" t="s">
        <v>92</v>
      </c>
      <c r="C21" s="48">
        <f>SUM(C22:C26)</f>
        <v>0</v>
      </c>
      <c r="D21" s="51">
        <f t="shared" si="0"/>
        <v>0</v>
      </c>
      <c r="E21" s="50"/>
    </row>
    <row r="22" spans="1:5" x14ac:dyDescent="0.2">
      <c r="A22" s="52">
        <v>4121</v>
      </c>
      <c r="B22" s="53" t="s">
        <v>93</v>
      </c>
      <c r="C22" s="54">
        <v>0</v>
      </c>
      <c r="D22" s="55">
        <f t="shared" si="0"/>
        <v>0</v>
      </c>
      <c r="E22" s="50"/>
    </row>
    <row r="23" spans="1:5" x14ac:dyDescent="0.2">
      <c r="A23" s="52">
        <v>4122</v>
      </c>
      <c r="B23" s="53" t="s">
        <v>94</v>
      </c>
      <c r="C23" s="54">
        <v>0</v>
      </c>
      <c r="D23" s="55">
        <f t="shared" si="0"/>
        <v>0</v>
      </c>
      <c r="E23" s="50"/>
    </row>
    <row r="24" spans="1:5" x14ac:dyDescent="0.2">
      <c r="A24" s="52">
        <v>4123</v>
      </c>
      <c r="B24" s="53" t="s">
        <v>95</v>
      </c>
      <c r="C24" s="54">
        <v>0</v>
      </c>
      <c r="D24" s="55">
        <f t="shared" si="0"/>
        <v>0</v>
      </c>
      <c r="E24" s="50"/>
    </row>
    <row r="25" spans="1:5" x14ac:dyDescent="0.2">
      <c r="A25" s="52">
        <v>4124</v>
      </c>
      <c r="B25" s="53" t="s">
        <v>96</v>
      </c>
      <c r="C25" s="54">
        <v>0</v>
      </c>
      <c r="D25" s="55">
        <f t="shared" si="0"/>
        <v>0</v>
      </c>
      <c r="E25" s="50"/>
    </row>
    <row r="26" spans="1:5" x14ac:dyDescent="0.2">
      <c r="A26" s="52">
        <v>4129</v>
      </c>
      <c r="B26" s="53" t="s">
        <v>97</v>
      </c>
      <c r="C26" s="54">
        <v>0</v>
      </c>
      <c r="D26" s="55">
        <f t="shared" si="0"/>
        <v>0</v>
      </c>
      <c r="E26" s="50"/>
    </row>
    <row r="27" spans="1:5" x14ac:dyDescent="0.2">
      <c r="A27" s="46">
        <v>4130</v>
      </c>
      <c r="B27" s="47" t="s">
        <v>98</v>
      </c>
      <c r="C27" s="48">
        <f>SUM(C28:C29)</f>
        <v>0</v>
      </c>
      <c r="D27" s="51">
        <f t="shared" si="0"/>
        <v>0</v>
      </c>
      <c r="E27" s="50"/>
    </row>
    <row r="28" spans="1:5" x14ac:dyDescent="0.2">
      <c r="A28" s="52">
        <v>4131</v>
      </c>
      <c r="B28" s="53" t="s">
        <v>99</v>
      </c>
      <c r="C28" s="54">
        <v>0</v>
      </c>
      <c r="D28" s="55">
        <f t="shared" si="0"/>
        <v>0</v>
      </c>
      <c r="E28" s="50"/>
    </row>
    <row r="29" spans="1:5" ht="22.5" x14ac:dyDescent="0.2">
      <c r="A29" s="52">
        <v>4132</v>
      </c>
      <c r="B29" s="56" t="s">
        <v>100</v>
      </c>
      <c r="C29" s="54">
        <v>0</v>
      </c>
      <c r="D29" s="55">
        <f t="shared" si="0"/>
        <v>0</v>
      </c>
      <c r="E29" s="50"/>
    </row>
    <row r="30" spans="1:5" x14ac:dyDescent="0.2">
      <c r="A30" s="46">
        <v>4140</v>
      </c>
      <c r="B30" s="47" t="s">
        <v>101</v>
      </c>
      <c r="C30" s="48">
        <f>SUM(C31:C35)</f>
        <v>0</v>
      </c>
      <c r="D30" s="51">
        <f t="shared" si="0"/>
        <v>0</v>
      </c>
      <c r="E30" s="50"/>
    </row>
    <row r="31" spans="1:5" x14ac:dyDescent="0.2">
      <c r="A31" s="52">
        <v>4141</v>
      </c>
      <c r="B31" s="53" t="s">
        <v>102</v>
      </c>
      <c r="C31" s="54">
        <v>0</v>
      </c>
      <c r="D31" s="55">
        <f t="shared" si="0"/>
        <v>0</v>
      </c>
      <c r="E31" s="50"/>
    </row>
    <row r="32" spans="1:5" x14ac:dyDescent="0.2">
      <c r="A32" s="52">
        <v>4143</v>
      </c>
      <c r="B32" s="53" t="s">
        <v>103</v>
      </c>
      <c r="C32" s="54">
        <v>0</v>
      </c>
      <c r="D32" s="55">
        <f t="shared" si="0"/>
        <v>0</v>
      </c>
      <c r="E32" s="50"/>
    </row>
    <row r="33" spans="1:5" x14ac:dyDescent="0.2">
      <c r="A33" s="52">
        <v>4144</v>
      </c>
      <c r="B33" s="53" t="s">
        <v>104</v>
      </c>
      <c r="C33" s="54">
        <v>0</v>
      </c>
      <c r="D33" s="55">
        <f t="shared" si="0"/>
        <v>0</v>
      </c>
      <c r="E33" s="50"/>
    </row>
    <row r="34" spans="1:5" ht="22.5" x14ac:dyDescent="0.2">
      <c r="A34" s="52">
        <v>4145</v>
      </c>
      <c r="B34" s="56" t="s">
        <v>105</v>
      </c>
      <c r="C34" s="54">
        <v>0</v>
      </c>
      <c r="D34" s="55">
        <f t="shared" si="0"/>
        <v>0</v>
      </c>
      <c r="E34" s="50"/>
    </row>
    <row r="35" spans="1:5" x14ac:dyDescent="0.2">
      <c r="A35" s="52">
        <v>4149</v>
      </c>
      <c r="B35" s="53" t="s">
        <v>106</v>
      </c>
      <c r="C35" s="54">
        <v>0</v>
      </c>
      <c r="D35" s="55">
        <f t="shared" si="0"/>
        <v>0</v>
      </c>
      <c r="E35" s="50"/>
    </row>
    <row r="36" spans="1:5" x14ac:dyDescent="0.2">
      <c r="A36" s="46">
        <v>4150</v>
      </c>
      <c r="B36" s="47" t="s">
        <v>107</v>
      </c>
      <c r="C36" s="48">
        <f>SUM(C37:C38)</f>
        <v>0</v>
      </c>
      <c r="D36" s="51">
        <f t="shared" si="0"/>
        <v>0</v>
      </c>
      <c r="E36" s="50"/>
    </row>
    <row r="37" spans="1:5" x14ac:dyDescent="0.2">
      <c r="A37" s="52">
        <v>4151</v>
      </c>
      <c r="B37" s="53" t="s">
        <v>107</v>
      </c>
      <c r="C37" s="54">
        <v>0</v>
      </c>
      <c r="D37" s="55">
        <f t="shared" si="0"/>
        <v>0</v>
      </c>
      <c r="E37" s="50"/>
    </row>
    <row r="38" spans="1:5" ht="22.5" x14ac:dyDescent="0.2">
      <c r="A38" s="52">
        <v>4154</v>
      </c>
      <c r="B38" s="56" t="s">
        <v>108</v>
      </c>
      <c r="C38" s="54">
        <v>0</v>
      </c>
      <c r="D38" s="55">
        <f t="shared" si="0"/>
        <v>0</v>
      </c>
      <c r="E38" s="50"/>
    </row>
    <row r="39" spans="1:5" x14ac:dyDescent="0.2">
      <c r="A39" s="46">
        <v>4160</v>
      </c>
      <c r="B39" s="47" t="s">
        <v>109</v>
      </c>
      <c r="C39" s="48">
        <f>SUM(C40:C47)</f>
        <v>0</v>
      </c>
      <c r="D39" s="51">
        <f t="shared" si="0"/>
        <v>0</v>
      </c>
      <c r="E39" s="50"/>
    </row>
    <row r="40" spans="1:5" x14ac:dyDescent="0.2">
      <c r="A40" s="52">
        <v>4161</v>
      </c>
      <c r="B40" s="53" t="s">
        <v>110</v>
      </c>
      <c r="C40" s="54">
        <v>0</v>
      </c>
      <c r="D40" s="55">
        <f t="shared" si="0"/>
        <v>0</v>
      </c>
      <c r="E40" s="50"/>
    </row>
    <row r="41" spans="1:5" x14ac:dyDescent="0.2">
      <c r="A41" s="52">
        <v>4162</v>
      </c>
      <c r="B41" s="53" t="s">
        <v>111</v>
      </c>
      <c r="C41" s="54">
        <v>0</v>
      </c>
      <c r="D41" s="55">
        <f t="shared" si="0"/>
        <v>0</v>
      </c>
      <c r="E41" s="50"/>
    </row>
    <row r="42" spans="1:5" x14ac:dyDescent="0.2">
      <c r="A42" s="52">
        <v>4163</v>
      </c>
      <c r="B42" s="53" t="s">
        <v>112</v>
      </c>
      <c r="C42" s="54">
        <v>0</v>
      </c>
      <c r="D42" s="55">
        <f t="shared" si="0"/>
        <v>0</v>
      </c>
      <c r="E42" s="50"/>
    </row>
    <row r="43" spans="1:5" x14ac:dyDescent="0.2">
      <c r="A43" s="52">
        <v>4164</v>
      </c>
      <c r="B43" s="53" t="s">
        <v>113</v>
      </c>
      <c r="C43" s="54">
        <v>0</v>
      </c>
      <c r="D43" s="55">
        <f t="shared" si="0"/>
        <v>0</v>
      </c>
      <c r="E43" s="50"/>
    </row>
    <row r="44" spans="1:5" x14ac:dyDescent="0.2">
      <c r="A44" s="52">
        <v>4165</v>
      </c>
      <c r="B44" s="53" t="s">
        <v>114</v>
      </c>
      <c r="C44" s="54">
        <v>0</v>
      </c>
      <c r="D44" s="55">
        <f t="shared" si="0"/>
        <v>0</v>
      </c>
      <c r="E44" s="50"/>
    </row>
    <row r="45" spans="1:5" ht="22.5" x14ac:dyDescent="0.2">
      <c r="A45" s="52">
        <v>4166</v>
      </c>
      <c r="B45" s="56" t="s">
        <v>115</v>
      </c>
      <c r="C45" s="54">
        <v>0</v>
      </c>
      <c r="D45" s="55">
        <f t="shared" si="0"/>
        <v>0</v>
      </c>
      <c r="E45" s="50"/>
    </row>
    <row r="46" spans="1:5" x14ac:dyDescent="0.2">
      <c r="A46" s="52">
        <v>4168</v>
      </c>
      <c r="B46" s="53" t="s">
        <v>116</v>
      </c>
      <c r="C46" s="54">
        <v>0</v>
      </c>
      <c r="D46" s="55">
        <f t="shared" si="0"/>
        <v>0</v>
      </c>
      <c r="E46" s="50"/>
    </row>
    <row r="47" spans="1:5" x14ac:dyDescent="0.2">
      <c r="A47" s="52">
        <v>4169</v>
      </c>
      <c r="B47" s="53" t="s">
        <v>117</v>
      </c>
      <c r="C47" s="54">
        <v>0</v>
      </c>
      <c r="D47" s="55">
        <f t="shared" si="0"/>
        <v>0</v>
      </c>
      <c r="E47" s="50"/>
    </row>
    <row r="48" spans="1:5" x14ac:dyDescent="0.2">
      <c r="A48" s="46">
        <v>4170</v>
      </c>
      <c r="B48" s="47" t="s">
        <v>118</v>
      </c>
      <c r="C48" s="48">
        <f>SUM(C49:C56)</f>
        <v>93652525.099999994</v>
      </c>
      <c r="D48" s="51">
        <f t="shared" si="0"/>
        <v>0.2842274236332929</v>
      </c>
      <c r="E48" s="50"/>
    </row>
    <row r="49" spans="1:5" x14ac:dyDescent="0.2">
      <c r="A49" s="52">
        <v>4171</v>
      </c>
      <c r="B49" s="53" t="s">
        <v>119</v>
      </c>
      <c r="C49" s="54">
        <v>0</v>
      </c>
      <c r="D49" s="55">
        <f t="shared" si="0"/>
        <v>0</v>
      </c>
      <c r="E49" s="50"/>
    </row>
    <row r="50" spans="1:5" x14ac:dyDescent="0.2">
      <c r="A50" s="52">
        <v>4172</v>
      </c>
      <c r="B50" s="53" t="s">
        <v>120</v>
      </c>
      <c r="C50" s="54">
        <v>0</v>
      </c>
      <c r="D50" s="55">
        <f t="shared" si="0"/>
        <v>0</v>
      </c>
      <c r="E50" s="50"/>
    </row>
    <row r="51" spans="1:5" ht="22.5" x14ac:dyDescent="0.2">
      <c r="A51" s="52">
        <v>4173</v>
      </c>
      <c r="B51" s="56" t="s">
        <v>121</v>
      </c>
      <c r="C51" s="54">
        <v>93652525.099999994</v>
      </c>
      <c r="D51" s="55">
        <f t="shared" si="0"/>
        <v>0.2842274236332929</v>
      </c>
      <c r="E51" s="50"/>
    </row>
    <row r="52" spans="1:5" ht="22.5" x14ac:dyDescent="0.2">
      <c r="A52" s="52">
        <v>4174</v>
      </c>
      <c r="B52" s="56" t="s">
        <v>122</v>
      </c>
      <c r="C52" s="54">
        <v>0</v>
      </c>
      <c r="D52" s="55">
        <f t="shared" si="0"/>
        <v>0</v>
      </c>
      <c r="E52" s="50"/>
    </row>
    <row r="53" spans="1:5" ht="22.5" x14ac:dyDescent="0.2">
      <c r="A53" s="52">
        <v>4175</v>
      </c>
      <c r="B53" s="56" t="s">
        <v>123</v>
      </c>
      <c r="C53" s="54">
        <v>0</v>
      </c>
      <c r="D53" s="55">
        <f t="shared" si="0"/>
        <v>0</v>
      </c>
      <c r="E53" s="50"/>
    </row>
    <row r="54" spans="1:5" ht="22.5" x14ac:dyDescent="0.2">
      <c r="A54" s="52">
        <v>4176</v>
      </c>
      <c r="B54" s="56" t="s">
        <v>124</v>
      </c>
      <c r="C54" s="54">
        <v>0</v>
      </c>
      <c r="D54" s="55">
        <f t="shared" si="0"/>
        <v>0</v>
      </c>
      <c r="E54" s="50"/>
    </row>
    <row r="55" spans="1:5" ht="22.5" x14ac:dyDescent="0.2">
      <c r="A55" s="52">
        <v>4177</v>
      </c>
      <c r="B55" s="56" t="s">
        <v>125</v>
      </c>
      <c r="C55" s="54">
        <v>0</v>
      </c>
      <c r="D55" s="55">
        <f t="shared" si="0"/>
        <v>0</v>
      </c>
      <c r="E55" s="50"/>
    </row>
    <row r="56" spans="1:5" ht="22.5" x14ac:dyDescent="0.2">
      <c r="A56" s="52">
        <v>4178</v>
      </c>
      <c r="B56" s="56" t="s">
        <v>126</v>
      </c>
      <c r="C56" s="54">
        <v>0</v>
      </c>
      <c r="D56" s="55">
        <f t="shared" si="0"/>
        <v>0</v>
      </c>
      <c r="E56" s="50"/>
    </row>
    <row r="57" spans="1:5" ht="33.75" x14ac:dyDescent="0.2">
      <c r="A57" s="46">
        <v>4200</v>
      </c>
      <c r="B57" s="57" t="s">
        <v>127</v>
      </c>
      <c r="C57" s="48">
        <f>+C58+C64</f>
        <v>223719862.75</v>
      </c>
      <c r="D57" s="51">
        <f t="shared" si="0"/>
        <v>0.67897069659498588</v>
      </c>
      <c r="E57" s="50"/>
    </row>
    <row r="58" spans="1:5" ht="22.5" x14ac:dyDescent="0.2">
      <c r="A58" s="46">
        <v>4210</v>
      </c>
      <c r="B58" s="57" t="s">
        <v>128</v>
      </c>
      <c r="C58" s="48">
        <f>SUM(C59:C63)</f>
        <v>119117711</v>
      </c>
      <c r="D58" s="51">
        <f t="shared" si="0"/>
        <v>0.3615120902556973</v>
      </c>
      <c r="E58" s="50"/>
    </row>
    <row r="59" spans="1:5" x14ac:dyDescent="0.2">
      <c r="A59" s="52">
        <v>4211</v>
      </c>
      <c r="B59" s="53" t="s">
        <v>129</v>
      </c>
      <c r="C59" s="54">
        <v>0</v>
      </c>
      <c r="D59" s="55">
        <f t="shared" si="0"/>
        <v>0</v>
      </c>
      <c r="E59" s="50"/>
    </row>
    <row r="60" spans="1:5" x14ac:dyDescent="0.2">
      <c r="A60" s="52">
        <v>4212</v>
      </c>
      <c r="B60" s="53" t="s">
        <v>130</v>
      </c>
      <c r="C60" s="54">
        <v>0</v>
      </c>
      <c r="D60" s="55">
        <f t="shared" si="0"/>
        <v>0</v>
      </c>
      <c r="E60" s="50"/>
    </row>
    <row r="61" spans="1:5" x14ac:dyDescent="0.2">
      <c r="A61" s="52">
        <v>4213</v>
      </c>
      <c r="B61" s="53" t="s">
        <v>131</v>
      </c>
      <c r="C61" s="54">
        <v>119117711</v>
      </c>
      <c r="D61" s="55">
        <f t="shared" si="0"/>
        <v>0.3615120902556973</v>
      </c>
      <c r="E61" s="50"/>
    </row>
    <row r="62" spans="1:5" x14ac:dyDescent="0.2">
      <c r="A62" s="52">
        <v>4214</v>
      </c>
      <c r="B62" s="53" t="s">
        <v>132</v>
      </c>
      <c r="C62" s="54">
        <v>0</v>
      </c>
      <c r="D62" s="55">
        <f t="shared" si="0"/>
        <v>0</v>
      </c>
      <c r="E62" s="50"/>
    </row>
    <row r="63" spans="1:5" x14ac:dyDescent="0.2">
      <c r="A63" s="52">
        <v>4215</v>
      </c>
      <c r="B63" s="53" t="s">
        <v>133</v>
      </c>
      <c r="C63" s="54">
        <v>0</v>
      </c>
      <c r="D63" s="55">
        <f t="shared" si="0"/>
        <v>0</v>
      </c>
      <c r="E63" s="50"/>
    </row>
    <row r="64" spans="1:5" x14ac:dyDescent="0.2">
      <c r="A64" s="46">
        <v>4220</v>
      </c>
      <c r="B64" s="47" t="s">
        <v>134</v>
      </c>
      <c r="C64" s="48">
        <f>SUM(C65:C68)</f>
        <v>104602151.75</v>
      </c>
      <c r="D64" s="51">
        <f t="shared" si="0"/>
        <v>0.31745860633928857</v>
      </c>
      <c r="E64" s="50"/>
    </row>
    <row r="65" spans="1:5" x14ac:dyDescent="0.2">
      <c r="A65" s="52">
        <v>4221</v>
      </c>
      <c r="B65" s="53" t="s">
        <v>135</v>
      </c>
      <c r="C65" s="54">
        <v>104602151.75</v>
      </c>
      <c r="D65" s="55">
        <f t="shared" si="0"/>
        <v>0.31745860633928857</v>
      </c>
      <c r="E65" s="50"/>
    </row>
    <row r="66" spans="1:5" x14ac:dyDescent="0.2">
      <c r="A66" s="52">
        <v>4223</v>
      </c>
      <c r="B66" s="53" t="s">
        <v>136</v>
      </c>
      <c r="C66" s="54">
        <v>0</v>
      </c>
      <c r="D66" s="55">
        <f t="shared" si="0"/>
        <v>0</v>
      </c>
      <c r="E66" s="50"/>
    </row>
    <row r="67" spans="1:5" x14ac:dyDescent="0.2">
      <c r="A67" s="52">
        <v>4225</v>
      </c>
      <c r="B67" s="53" t="s">
        <v>137</v>
      </c>
      <c r="C67" s="54">
        <v>0</v>
      </c>
      <c r="D67" s="55">
        <f t="shared" si="0"/>
        <v>0</v>
      </c>
      <c r="E67" s="50"/>
    </row>
    <row r="68" spans="1:5" x14ac:dyDescent="0.2">
      <c r="A68" s="52">
        <v>4227</v>
      </c>
      <c r="B68" s="53" t="s">
        <v>138</v>
      </c>
      <c r="C68" s="54">
        <v>0</v>
      </c>
      <c r="D68" s="55">
        <f t="shared" si="0"/>
        <v>0</v>
      </c>
      <c r="E68" s="50"/>
    </row>
    <row r="69" spans="1:5" x14ac:dyDescent="0.2">
      <c r="A69" s="58">
        <v>4300</v>
      </c>
      <c r="B69" s="47" t="s">
        <v>139</v>
      </c>
      <c r="C69" s="48">
        <f>C70+C73+C79+C81+C83</f>
        <v>12126166.17</v>
      </c>
      <c r="D69" s="51">
        <f t="shared" si="0"/>
        <v>3.6801879771721127E-2</v>
      </c>
      <c r="E69" s="53"/>
    </row>
    <row r="70" spans="1:5" x14ac:dyDescent="0.2">
      <c r="A70" s="58">
        <v>4310</v>
      </c>
      <c r="B70" s="47" t="s">
        <v>140</v>
      </c>
      <c r="C70" s="48">
        <f>SUM(C71:C72)</f>
        <v>0</v>
      </c>
      <c r="D70" s="51">
        <f t="shared" si="0"/>
        <v>0</v>
      </c>
      <c r="E70" s="53"/>
    </row>
    <row r="71" spans="1:5" x14ac:dyDescent="0.2">
      <c r="A71" s="59">
        <v>4311</v>
      </c>
      <c r="B71" s="53" t="s">
        <v>141</v>
      </c>
      <c r="C71" s="54">
        <v>0</v>
      </c>
      <c r="D71" s="55">
        <f t="shared" si="0"/>
        <v>0</v>
      </c>
      <c r="E71" s="53"/>
    </row>
    <row r="72" spans="1:5" x14ac:dyDescent="0.2">
      <c r="A72" s="59">
        <v>4319</v>
      </c>
      <c r="B72" s="53" t="s">
        <v>142</v>
      </c>
      <c r="C72" s="54">
        <v>0</v>
      </c>
      <c r="D72" s="55">
        <f t="shared" si="0"/>
        <v>0</v>
      </c>
      <c r="E72" s="53"/>
    </row>
    <row r="73" spans="1:5" x14ac:dyDescent="0.2">
      <c r="A73" s="58">
        <v>4320</v>
      </c>
      <c r="B73" s="47" t="s">
        <v>143</v>
      </c>
      <c r="C73" s="48">
        <f>SUM(C74:C78)</f>
        <v>0</v>
      </c>
      <c r="D73" s="51">
        <f t="shared" si="0"/>
        <v>0</v>
      </c>
      <c r="E73" s="53"/>
    </row>
    <row r="74" spans="1:5" x14ac:dyDescent="0.2">
      <c r="A74" s="59">
        <v>4321</v>
      </c>
      <c r="B74" s="53" t="s">
        <v>144</v>
      </c>
      <c r="C74" s="54">
        <v>0</v>
      </c>
      <c r="D74" s="55">
        <f t="shared" si="0"/>
        <v>0</v>
      </c>
      <c r="E74" s="53"/>
    </row>
    <row r="75" spans="1:5" x14ac:dyDescent="0.2">
      <c r="A75" s="59">
        <v>4322</v>
      </c>
      <c r="B75" s="53" t="s">
        <v>145</v>
      </c>
      <c r="C75" s="54">
        <v>0</v>
      </c>
      <c r="D75" s="55">
        <f t="shared" si="0"/>
        <v>0</v>
      </c>
      <c r="E75" s="53"/>
    </row>
    <row r="76" spans="1:5" x14ac:dyDescent="0.2">
      <c r="A76" s="59">
        <v>4323</v>
      </c>
      <c r="B76" s="53" t="s">
        <v>146</v>
      </c>
      <c r="C76" s="54">
        <v>0</v>
      </c>
      <c r="D76" s="55">
        <f t="shared" ref="D76:D90" si="1">C76/$C$9</f>
        <v>0</v>
      </c>
      <c r="E76" s="53"/>
    </row>
    <row r="77" spans="1:5" x14ac:dyDescent="0.2">
      <c r="A77" s="59">
        <v>4324</v>
      </c>
      <c r="B77" s="53" t="s">
        <v>147</v>
      </c>
      <c r="C77" s="54">
        <v>0</v>
      </c>
      <c r="D77" s="55">
        <f t="shared" si="1"/>
        <v>0</v>
      </c>
      <c r="E77" s="53"/>
    </row>
    <row r="78" spans="1:5" x14ac:dyDescent="0.2">
      <c r="A78" s="59">
        <v>4325</v>
      </c>
      <c r="B78" s="53" t="s">
        <v>148</v>
      </c>
      <c r="C78" s="54">
        <v>0</v>
      </c>
      <c r="D78" s="55">
        <f t="shared" si="1"/>
        <v>0</v>
      </c>
      <c r="E78" s="53"/>
    </row>
    <row r="79" spans="1:5" x14ac:dyDescent="0.2">
      <c r="A79" s="58">
        <v>4330</v>
      </c>
      <c r="B79" s="47" t="s">
        <v>149</v>
      </c>
      <c r="C79" s="48">
        <f>SUM(C80)</f>
        <v>0</v>
      </c>
      <c r="D79" s="51">
        <f t="shared" si="1"/>
        <v>0</v>
      </c>
      <c r="E79" s="53"/>
    </row>
    <row r="80" spans="1:5" x14ac:dyDescent="0.2">
      <c r="A80" s="59">
        <v>4331</v>
      </c>
      <c r="B80" s="53" t="s">
        <v>149</v>
      </c>
      <c r="C80" s="54">
        <v>0</v>
      </c>
      <c r="D80" s="55">
        <f t="shared" si="1"/>
        <v>0</v>
      </c>
      <c r="E80" s="53"/>
    </row>
    <row r="81" spans="1:5" x14ac:dyDescent="0.2">
      <c r="A81" s="58">
        <v>4340</v>
      </c>
      <c r="B81" s="47" t="s">
        <v>150</v>
      </c>
      <c r="C81" s="48">
        <f>SUM(C82)</f>
        <v>0</v>
      </c>
      <c r="D81" s="51">
        <f t="shared" si="1"/>
        <v>0</v>
      </c>
      <c r="E81" s="53"/>
    </row>
    <row r="82" spans="1:5" x14ac:dyDescent="0.2">
      <c r="A82" s="59">
        <v>4341</v>
      </c>
      <c r="B82" s="53" t="s">
        <v>150</v>
      </c>
      <c r="C82" s="54">
        <v>0</v>
      </c>
      <c r="D82" s="55">
        <f t="shared" si="1"/>
        <v>0</v>
      </c>
      <c r="E82" s="53"/>
    </row>
    <row r="83" spans="1:5" x14ac:dyDescent="0.2">
      <c r="A83" s="58">
        <v>4390</v>
      </c>
      <c r="B83" s="47" t="s">
        <v>151</v>
      </c>
      <c r="C83" s="48">
        <f>SUM(C84:C90)</f>
        <v>12126166.17</v>
      </c>
      <c r="D83" s="51">
        <f t="shared" si="1"/>
        <v>3.6801879771721127E-2</v>
      </c>
      <c r="E83" s="53"/>
    </row>
    <row r="84" spans="1:5" x14ac:dyDescent="0.2">
      <c r="A84" s="59">
        <v>4392</v>
      </c>
      <c r="B84" s="53" t="s">
        <v>152</v>
      </c>
      <c r="C84" s="54">
        <v>0</v>
      </c>
      <c r="D84" s="55">
        <f t="shared" si="1"/>
        <v>0</v>
      </c>
      <c r="E84" s="53"/>
    </row>
    <row r="85" spans="1:5" x14ac:dyDescent="0.2">
      <c r="A85" s="59">
        <v>4393</v>
      </c>
      <c r="B85" s="53" t="s">
        <v>153</v>
      </c>
      <c r="C85" s="54">
        <v>0</v>
      </c>
      <c r="D85" s="55">
        <f t="shared" si="1"/>
        <v>0</v>
      </c>
      <c r="E85" s="53"/>
    </row>
    <row r="86" spans="1:5" x14ac:dyDescent="0.2">
      <c r="A86" s="59">
        <v>4394</v>
      </c>
      <c r="B86" s="53" t="s">
        <v>154</v>
      </c>
      <c r="C86" s="54">
        <v>0</v>
      </c>
      <c r="D86" s="55">
        <f t="shared" si="1"/>
        <v>0</v>
      </c>
      <c r="E86" s="53"/>
    </row>
    <row r="87" spans="1:5" x14ac:dyDescent="0.2">
      <c r="A87" s="59">
        <v>4395</v>
      </c>
      <c r="B87" s="53" t="s">
        <v>155</v>
      </c>
      <c r="C87" s="54">
        <v>0</v>
      </c>
      <c r="D87" s="55">
        <f t="shared" si="1"/>
        <v>0</v>
      </c>
      <c r="E87" s="53"/>
    </row>
    <row r="88" spans="1:5" x14ac:dyDescent="0.2">
      <c r="A88" s="59">
        <v>4396</v>
      </c>
      <c r="B88" s="53" t="s">
        <v>156</v>
      </c>
      <c r="C88" s="54">
        <v>0</v>
      </c>
      <c r="D88" s="55">
        <f t="shared" si="1"/>
        <v>0</v>
      </c>
      <c r="E88" s="53"/>
    </row>
    <row r="89" spans="1:5" x14ac:dyDescent="0.2">
      <c r="A89" s="59">
        <v>4397</v>
      </c>
      <c r="B89" s="53" t="s">
        <v>157</v>
      </c>
      <c r="C89" s="54">
        <v>0</v>
      </c>
      <c r="D89" s="55">
        <f t="shared" si="1"/>
        <v>0</v>
      </c>
      <c r="E89" s="53"/>
    </row>
    <row r="90" spans="1:5" x14ac:dyDescent="0.2">
      <c r="A90" s="59">
        <v>4399</v>
      </c>
      <c r="B90" s="53" t="s">
        <v>151</v>
      </c>
      <c r="C90" s="54">
        <v>12126166.17</v>
      </c>
      <c r="D90" s="55">
        <f t="shared" si="1"/>
        <v>3.6801879771721127E-2</v>
      </c>
      <c r="E90" s="53"/>
    </row>
    <row r="91" spans="1:5" x14ac:dyDescent="0.2">
      <c r="A91" s="50"/>
      <c r="B91" s="50"/>
      <c r="C91" s="60"/>
      <c r="D91" s="50"/>
      <c r="E91" s="50"/>
    </row>
    <row r="92" spans="1:5" x14ac:dyDescent="0.2">
      <c r="A92" s="42" t="s">
        <v>158</v>
      </c>
      <c r="B92" s="42"/>
      <c r="C92" s="42"/>
      <c r="D92" s="42"/>
      <c r="E92" s="42"/>
    </row>
    <row r="93" spans="1:5" x14ac:dyDescent="0.2">
      <c r="A93" s="43" t="s">
        <v>76</v>
      </c>
      <c r="B93" s="43" t="s">
        <v>77</v>
      </c>
      <c r="C93" s="43" t="s">
        <v>78</v>
      </c>
      <c r="D93" s="43" t="s">
        <v>79</v>
      </c>
      <c r="E93" s="43" t="s">
        <v>80</v>
      </c>
    </row>
    <row r="94" spans="1:5" x14ac:dyDescent="0.2">
      <c r="A94" s="58">
        <v>5000</v>
      </c>
      <c r="B94" s="47" t="s">
        <v>15</v>
      </c>
      <c r="C94" s="48">
        <f>C95+C123+C156+C166+C181+C210</f>
        <v>256608362.82000002</v>
      </c>
      <c r="D94" s="51">
        <v>1</v>
      </c>
      <c r="E94" s="53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58">
        <v>5100</v>
      </c>
      <c r="B95" s="47" t="s">
        <v>159</v>
      </c>
      <c r="C95" s="48">
        <f>C96+C103+C113</f>
        <v>231898368.73000002</v>
      </c>
      <c r="D95" s="51">
        <f>C95/$C$94</f>
        <v>0.90370542168443269</v>
      </c>
      <c r="E95" s="53"/>
    </row>
    <row r="96" spans="1:5" x14ac:dyDescent="0.2">
      <c r="A96" s="58">
        <v>5110</v>
      </c>
      <c r="B96" s="47" t="s">
        <v>160</v>
      </c>
      <c r="C96" s="48">
        <f>SUM(C97:C102)</f>
        <v>174558201.25000003</v>
      </c>
      <c r="D96" s="51">
        <f t="shared" ref="D96:D159" si="2">C96/$C$94</f>
        <v>0.6802514124313449</v>
      </c>
      <c r="E96" s="53"/>
    </row>
    <row r="97" spans="1:5" x14ac:dyDescent="0.2">
      <c r="A97" s="59">
        <v>5111</v>
      </c>
      <c r="B97" s="53" t="s">
        <v>161</v>
      </c>
      <c r="C97" s="54">
        <v>30155676.699999999</v>
      </c>
      <c r="D97" s="55">
        <f t="shared" si="2"/>
        <v>0.11751634423993008</v>
      </c>
      <c r="E97" s="53"/>
    </row>
    <row r="98" spans="1:5" x14ac:dyDescent="0.2">
      <c r="A98" s="59">
        <v>5112</v>
      </c>
      <c r="B98" s="53" t="s">
        <v>162</v>
      </c>
      <c r="C98" s="54">
        <v>61385637.670000002</v>
      </c>
      <c r="D98" s="55">
        <f t="shared" si="2"/>
        <v>0.2392191626001661</v>
      </c>
      <c r="E98" s="53"/>
    </row>
    <row r="99" spans="1:5" x14ac:dyDescent="0.2">
      <c r="A99" s="59">
        <v>5113</v>
      </c>
      <c r="B99" s="53" t="s">
        <v>163</v>
      </c>
      <c r="C99" s="54">
        <v>20190485.559999999</v>
      </c>
      <c r="D99" s="55">
        <f t="shared" si="2"/>
        <v>7.8682102711371008E-2</v>
      </c>
      <c r="E99" s="53"/>
    </row>
    <row r="100" spans="1:5" x14ac:dyDescent="0.2">
      <c r="A100" s="59">
        <v>5114</v>
      </c>
      <c r="B100" s="53" t="s">
        <v>164</v>
      </c>
      <c r="C100" s="54">
        <v>14720096.869999999</v>
      </c>
      <c r="D100" s="55">
        <f t="shared" si="2"/>
        <v>5.7364057461858825E-2</v>
      </c>
      <c r="E100" s="53"/>
    </row>
    <row r="101" spans="1:5" x14ac:dyDescent="0.2">
      <c r="A101" s="59">
        <v>5115</v>
      </c>
      <c r="B101" s="53" t="s">
        <v>165</v>
      </c>
      <c r="C101" s="54">
        <v>47914245.590000004</v>
      </c>
      <c r="D101" s="55">
        <f t="shared" si="2"/>
        <v>0.18672129412871019</v>
      </c>
      <c r="E101" s="53"/>
    </row>
    <row r="102" spans="1:5" x14ac:dyDescent="0.2">
      <c r="A102" s="59">
        <v>5116</v>
      </c>
      <c r="B102" s="53" t="s">
        <v>166</v>
      </c>
      <c r="C102" s="54">
        <v>192058.86</v>
      </c>
      <c r="D102" s="55">
        <f t="shared" si="2"/>
        <v>7.4845128930860758E-4</v>
      </c>
      <c r="E102" s="53"/>
    </row>
    <row r="103" spans="1:5" x14ac:dyDescent="0.2">
      <c r="A103" s="58">
        <v>5120</v>
      </c>
      <c r="B103" s="47" t="s">
        <v>167</v>
      </c>
      <c r="C103" s="48">
        <f>SUM(C104:C112)</f>
        <v>8338663.5300000003</v>
      </c>
      <c r="D103" s="51">
        <f t="shared" si="2"/>
        <v>3.2495681116399243E-2</v>
      </c>
      <c r="E103" s="53"/>
    </row>
    <row r="104" spans="1:5" x14ac:dyDescent="0.2">
      <c r="A104" s="59">
        <v>5121</v>
      </c>
      <c r="B104" s="53" t="s">
        <v>168</v>
      </c>
      <c r="C104" s="54">
        <v>4511886.7300000004</v>
      </c>
      <c r="D104" s="55">
        <f t="shared" si="2"/>
        <v>1.7582773532462383E-2</v>
      </c>
      <c r="E104" s="53"/>
    </row>
    <row r="105" spans="1:5" x14ac:dyDescent="0.2">
      <c r="A105" s="59">
        <v>5122</v>
      </c>
      <c r="B105" s="53" t="s">
        <v>169</v>
      </c>
      <c r="C105" s="54">
        <v>145533.25</v>
      </c>
      <c r="D105" s="55">
        <f t="shared" si="2"/>
        <v>5.6714149297653813E-4</v>
      </c>
      <c r="E105" s="53"/>
    </row>
    <row r="106" spans="1:5" x14ac:dyDescent="0.2">
      <c r="A106" s="59">
        <v>5123</v>
      </c>
      <c r="B106" s="53" t="s">
        <v>170</v>
      </c>
      <c r="C106" s="54">
        <v>1749</v>
      </c>
      <c r="D106" s="55">
        <f t="shared" si="2"/>
        <v>6.8158339844397436E-6</v>
      </c>
      <c r="E106" s="53"/>
    </row>
    <row r="107" spans="1:5" x14ac:dyDescent="0.2">
      <c r="A107" s="59">
        <v>5124</v>
      </c>
      <c r="B107" s="53" t="s">
        <v>171</v>
      </c>
      <c r="C107" s="54">
        <v>148404.07999999999</v>
      </c>
      <c r="D107" s="55">
        <f t="shared" si="2"/>
        <v>5.7832908627416483E-4</v>
      </c>
      <c r="E107" s="53"/>
    </row>
    <row r="108" spans="1:5" x14ac:dyDescent="0.2">
      <c r="A108" s="59">
        <v>5125</v>
      </c>
      <c r="B108" s="53" t="s">
        <v>172</v>
      </c>
      <c r="C108" s="54">
        <v>2721.31</v>
      </c>
      <c r="D108" s="55">
        <f t="shared" si="2"/>
        <v>1.0604915483245121E-5</v>
      </c>
      <c r="E108" s="53"/>
    </row>
    <row r="109" spans="1:5" x14ac:dyDescent="0.2">
      <c r="A109" s="59">
        <v>5126</v>
      </c>
      <c r="B109" s="53" t="s">
        <v>173</v>
      </c>
      <c r="C109" s="54">
        <v>2936219.89</v>
      </c>
      <c r="D109" s="55">
        <f t="shared" si="2"/>
        <v>1.1442416988021684E-2</v>
      </c>
      <c r="E109" s="53"/>
    </row>
    <row r="110" spans="1:5" x14ac:dyDescent="0.2">
      <c r="A110" s="59">
        <v>5127</v>
      </c>
      <c r="B110" s="53" t="s">
        <v>174</v>
      </c>
      <c r="C110" s="54">
        <v>453287.73</v>
      </c>
      <c r="D110" s="55">
        <f t="shared" si="2"/>
        <v>1.7664573555537715E-3</v>
      </c>
      <c r="E110" s="53"/>
    </row>
    <row r="111" spans="1:5" x14ac:dyDescent="0.2">
      <c r="A111" s="59">
        <v>5128</v>
      </c>
      <c r="B111" s="53" t="s">
        <v>175</v>
      </c>
      <c r="C111" s="54">
        <v>0</v>
      </c>
      <c r="D111" s="55">
        <f t="shared" si="2"/>
        <v>0</v>
      </c>
      <c r="E111" s="53"/>
    </row>
    <row r="112" spans="1:5" x14ac:dyDescent="0.2">
      <c r="A112" s="59">
        <v>5129</v>
      </c>
      <c r="B112" s="53" t="s">
        <v>176</v>
      </c>
      <c r="C112" s="54">
        <v>138861.54</v>
      </c>
      <c r="D112" s="55">
        <f t="shared" si="2"/>
        <v>5.4114191164301821E-4</v>
      </c>
      <c r="E112" s="53"/>
    </row>
    <row r="113" spans="1:5" x14ac:dyDescent="0.2">
      <c r="A113" s="58">
        <v>5130</v>
      </c>
      <c r="B113" s="47" t="s">
        <v>177</v>
      </c>
      <c r="C113" s="48">
        <f>SUM(C114:C122)</f>
        <v>49001503.949999996</v>
      </c>
      <c r="D113" s="51">
        <f t="shared" si="2"/>
        <v>0.19095832813668856</v>
      </c>
      <c r="E113" s="53"/>
    </row>
    <row r="114" spans="1:5" x14ac:dyDescent="0.2">
      <c r="A114" s="59">
        <v>5131</v>
      </c>
      <c r="B114" s="53" t="s">
        <v>178</v>
      </c>
      <c r="C114" s="54">
        <v>4958795.0199999996</v>
      </c>
      <c r="D114" s="55">
        <f t="shared" si="2"/>
        <v>1.9324370279695E-2</v>
      </c>
      <c r="E114" s="53"/>
    </row>
    <row r="115" spans="1:5" x14ac:dyDescent="0.2">
      <c r="A115" s="59">
        <v>5132</v>
      </c>
      <c r="B115" s="53" t="s">
        <v>179</v>
      </c>
      <c r="C115" s="54">
        <v>1574523.13</v>
      </c>
      <c r="D115" s="55">
        <f t="shared" si="2"/>
        <v>6.1358995190053944E-3</v>
      </c>
      <c r="E115" s="53"/>
    </row>
    <row r="116" spans="1:5" x14ac:dyDescent="0.2">
      <c r="A116" s="59">
        <v>5133</v>
      </c>
      <c r="B116" s="53" t="s">
        <v>180</v>
      </c>
      <c r="C116" s="54">
        <v>26274669.41</v>
      </c>
      <c r="D116" s="55">
        <f t="shared" si="2"/>
        <v>0.10239210102607052</v>
      </c>
      <c r="E116" s="53"/>
    </row>
    <row r="117" spans="1:5" x14ac:dyDescent="0.2">
      <c r="A117" s="59">
        <v>5134</v>
      </c>
      <c r="B117" s="53" t="s">
        <v>181</v>
      </c>
      <c r="C117" s="54">
        <v>385374.97</v>
      </c>
      <c r="D117" s="55">
        <f t="shared" si="2"/>
        <v>1.5018020681980826E-3</v>
      </c>
      <c r="E117" s="53"/>
    </row>
    <row r="118" spans="1:5" x14ac:dyDescent="0.2">
      <c r="A118" s="59">
        <v>5135</v>
      </c>
      <c r="B118" s="53" t="s">
        <v>182</v>
      </c>
      <c r="C118" s="54">
        <v>6833499.5300000003</v>
      </c>
      <c r="D118" s="55">
        <f t="shared" si="2"/>
        <v>2.6630073372914245E-2</v>
      </c>
      <c r="E118" s="53"/>
    </row>
    <row r="119" spans="1:5" x14ac:dyDescent="0.2">
      <c r="A119" s="59">
        <v>5136</v>
      </c>
      <c r="B119" s="53" t="s">
        <v>183</v>
      </c>
      <c r="C119" s="54">
        <v>1419398.63</v>
      </c>
      <c r="D119" s="55">
        <f t="shared" si="2"/>
        <v>5.5313810290572966E-3</v>
      </c>
      <c r="E119" s="53"/>
    </row>
    <row r="120" spans="1:5" x14ac:dyDescent="0.2">
      <c r="A120" s="59">
        <v>5137</v>
      </c>
      <c r="B120" s="53" t="s">
        <v>184</v>
      </c>
      <c r="C120" s="54">
        <v>572248.93000000005</v>
      </c>
      <c r="D120" s="55">
        <f t="shared" si="2"/>
        <v>2.2300478585782048E-3</v>
      </c>
      <c r="E120" s="53"/>
    </row>
    <row r="121" spans="1:5" x14ac:dyDescent="0.2">
      <c r="A121" s="59">
        <v>5138</v>
      </c>
      <c r="B121" s="53" t="s">
        <v>185</v>
      </c>
      <c r="C121" s="54">
        <v>1340359.01</v>
      </c>
      <c r="D121" s="55">
        <f t="shared" si="2"/>
        <v>5.2233644892555799E-3</v>
      </c>
      <c r="E121" s="53"/>
    </row>
    <row r="122" spans="1:5" x14ac:dyDescent="0.2">
      <c r="A122" s="59">
        <v>5139</v>
      </c>
      <c r="B122" s="53" t="s">
        <v>186</v>
      </c>
      <c r="C122" s="54">
        <v>5642635.3200000003</v>
      </c>
      <c r="D122" s="55">
        <f t="shared" si="2"/>
        <v>2.1989288493914252E-2</v>
      </c>
      <c r="E122" s="53"/>
    </row>
    <row r="123" spans="1:5" x14ac:dyDescent="0.2">
      <c r="A123" s="58">
        <v>5200</v>
      </c>
      <c r="B123" s="47" t="s">
        <v>187</v>
      </c>
      <c r="C123" s="48">
        <f>C124+C127+C130+C133+C138+C142+C145+C147+C153</f>
        <v>2412795.6</v>
      </c>
      <c r="D123" s="51">
        <f t="shared" si="2"/>
        <v>9.402638220689926E-3</v>
      </c>
      <c r="E123" s="53"/>
    </row>
    <row r="124" spans="1:5" x14ac:dyDescent="0.2">
      <c r="A124" s="58">
        <v>5210</v>
      </c>
      <c r="B124" s="47" t="s">
        <v>188</v>
      </c>
      <c r="C124" s="48">
        <f>SUM(C125:C126)</f>
        <v>0</v>
      </c>
      <c r="D124" s="51">
        <f t="shared" si="2"/>
        <v>0</v>
      </c>
      <c r="E124" s="53"/>
    </row>
    <row r="125" spans="1:5" x14ac:dyDescent="0.2">
      <c r="A125" s="59">
        <v>5211</v>
      </c>
      <c r="B125" s="53" t="s">
        <v>189</v>
      </c>
      <c r="C125" s="54">
        <v>0</v>
      </c>
      <c r="D125" s="55">
        <f t="shared" si="2"/>
        <v>0</v>
      </c>
      <c r="E125" s="53"/>
    </row>
    <row r="126" spans="1:5" x14ac:dyDescent="0.2">
      <c r="A126" s="59">
        <v>5212</v>
      </c>
      <c r="B126" s="53" t="s">
        <v>190</v>
      </c>
      <c r="C126" s="54">
        <v>0</v>
      </c>
      <c r="D126" s="55">
        <f t="shared" si="2"/>
        <v>0</v>
      </c>
      <c r="E126" s="53"/>
    </row>
    <row r="127" spans="1:5" x14ac:dyDescent="0.2">
      <c r="A127" s="58">
        <v>5220</v>
      </c>
      <c r="B127" s="47" t="s">
        <v>191</v>
      </c>
      <c r="C127" s="48">
        <f>SUM(C128:C129)</f>
        <v>0</v>
      </c>
      <c r="D127" s="51">
        <f t="shared" si="2"/>
        <v>0</v>
      </c>
      <c r="E127" s="53"/>
    </row>
    <row r="128" spans="1:5" x14ac:dyDescent="0.2">
      <c r="A128" s="59">
        <v>5221</v>
      </c>
      <c r="B128" s="53" t="s">
        <v>192</v>
      </c>
      <c r="C128" s="54">
        <v>0</v>
      </c>
      <c r="D128" s="55">
        <f t="shared" si="2"/>
        <v>0</v>
      </c>
      <c r="E128" s="53"/>
    </row>
    <row r="129" spans="1:5" x14ac:dyDescent="0.2">
      <c r="A129" s="59">
        <v>5222</v>
      </c>
      <c r="B129" s="53" t="s">
        <v>193</v>
      </c>
      <c r="C129" s="54">
        <v>0</v>
      </c>
      <c r="D129" s="55">
        <f t="shared" si="2"/>
        <v>0</v>
      </c>
      <c r="E129" s="53"/>
    </row>
    <row r="130" spans="1:5" x14ac:dyDescent="0.2">
      <c r="A130" s="58">
        <v>5230</v>
      </c>
      <c r="B130" s="47" t="s">
        <v>136</v>
      </c>
      <c r="C130" s="48">
        <f>SUM(C131:C132)</f>
        <v>0</v>
      </c>
      <c r="D130" s="51">
        <f t="shared" si="2"/>
        <v>0</v>
      </c>
      <c r="E130" s="53"/>
    </row>
    <row r="131" spans="1:5" x14ac:dyDescent="0.2">
      <c r="A131" s="59">
        <v>5231</v>
      </c>
      <c r="B131" s="53" t="s">
        <v>194</v>
      </c>
      <c r="C131" s="54">
        <v>0</v>
      </c>
      <c r="D131" s="55">
        <f t="shared" si="2"/>
        <v>0</v>
      </c>
      <c r="E131" s="53"/>
    </row>
    <row r="132" spans="1:5" x14ac:dyDescent="0.2">
      <c r="A132" s="59">
        <v>5232</v>
      </c>
      <c r="B132" s="53" t="s">
        <v>195</v>
      </c>
      <c r="C132" s="54">
        <v>0</v>
      </c>
      <c r="D132" s="55">
        <f t="shared" si="2"/>
        <v>0</v>
      </c>
      <c r="E132" s="53"/>
    </row>
    <row r="133" spans="1:5" x14ac:dyDescent="0.2">
      <c r="A133" s="58">
        <v>5240</v>
      </c>
      <c r="B133" s="47" t="s">
        <v>196</v>
      </c>
      <c r="C133" s="48">
        <f>SUM(C134:C137)</f>
        <v>421467.84</v>
      </c>
      <c r="D133" s="51">
        <f t="shared" si="2"/>
        <v>1.6424555901774799E-3</v>
      </c>
      <c r="E133" s="53"/>
    </row>
    <row r="134" spans="1:5" x14ac:dyDescent="0.2">
      <c r="A134" s="59">
        <v>5241</v>
      </c>
      <c r="B134" s="53" t="s">
        <v>197</v>
      </c>
      <c r="C134" s="54">
        <v>21467.84</v>
      </c>
      <c r="D134" s="55">
        <f t="shared" si="2"/>
        <v>8.3659939076337843E-5</v>
      </c>
      <c r="E134" s="53"/>
    </row>
    <row r="135" spans="1:5" x14ac:dyDescent="0.2">
      <c r="A135" s="59">
        <v>5242</v>
      </c>
      <c r="B135" s="53" t="s">
        <v>198</v>
      </c>
      <c r="C135" s="54">
        <v>0</v>
      </c>
      <c r="D135" s="55">
        <f t="shared" si="2"/>
        <v>0</v>
      </c>
      <c r="E135" s="53"/>
    </row>
    <row r="136" spans="1:5" x14ac:dyDescent="0.2">
      <c r="A136" s="59">
        <v>5243</v>
      </c>
      <c r="B136" s="53" t="s">
        <v>199</v>
      </c>
      <c r="C136" s="54">
        <v>400000</v>
      </c>
      <c r="D136" s="55">
        <f t="shared" si="2"/>
        <v>1.5587956511011419E-3</v>
      </c>
      <c r="E136" s="53"/>
    </row>
    <row r="137" spans="1:5" x14ac:dyDescent="0.2">
      <c r="A137" s="59">
        <v>5244</v>
      </c>
      <c r="B137" s="53" t="s">
        <v>200</v>
      </c>
      <c r="C137" s="54">
        <v>0</v>
      </c>
      <c r="D137" s="55">
        <f t="shared" si="2"/>
        <v>0</v>
      </c>
      <c r="E137" s="53"/>
    </row>
    <row r="138" spans="1:5" x14ac:dyDescent="0.2">
      <c r="A138" s="58">
        <v>5250</v>
      </c>
      <c r="B138" s="47" t="s">
        <v>137</v>
      </c>
      <c r="C138" s="48">
        <f>SUM(C139:C141)</f>
        <v>1991327.76</v>
      </c>
      <c r="D138" s="51">
        <f t="shared" si="2"/>
        <v>7.7601826305124461E-3</v>
      </c>
      <c r="E138" s="53"/>
    </row>
    <row r="139" spans="1:5" x14ac:dyDescent="0.2">
      <c r="A139" s="59">
        <v>5251</v>
      </c>
      <c r="B139" s="53" t="s">
        <v>201</v>
      </c>
      <c r="C139" s="54">
        <v>1623201.99</v>
      </c>
      <c r="D139" s="55">
        <f t="shared" si="2"/>
        <v>6.3256005071767986E-3</v>
      </c>
      <c r="E139" s="53"/>
    </row>
    <row r="140" spans="1:5" x14ac:dyDescent="0.2">
      <c r="A140" s="59">
        <v>5252</v>
      </c>
      <c r="B140" s="53" t="s">
        <v>202</v>
      </c>
      <c r="C140" s="54">
        <v>368125.77</v>
      </c>
      <c r="D140" s="55">
        <f t="shared" si="2"/>
        <v>1.4345821233356481E-3</v>
      </c>
      <c r="E140" s="53"/>
    </row>
    <row r="141" spans="1:5" x14ac:dyDescent="0.2">
      <c r="A141" s="59">
        <v>5259</v>
      </c>
      <c r="B141" s="53" t="s">
        <v>203</v>
      </c>
      <c r="C141" s="54">
        <v>0</v>
      </c>
      <c r="D141" s="55">
        <f t="shared" si="2"/>
        <v>0</v>
      </c>
      <c r="E141" s="53"/>
    </row>
    <row r="142" spans="1:5" x14ac:dyDescent="0.2">
      <c r="A142" s="58">
        <v>5260</v>
      </c>
      <c r="B142" s="47" t="s">
        <v>204</v>
      </c>
      <c r="C142" s="48">
        <f>SUM(C143:C144)</f>
        <v>0</v>
      </c>
      <c r="D142" s="51">
        <f t="shared" si="2"/>
        <v>0</v>
      </c>
      <c r="E142" s="53"/>
    </row>
    <row r="143" spans="1:5" x14ac:dyDescent="0.2">
      <c r="A143" s="59">
        <v>5261</v>
      </c>
      <c r="B143" s="53" t="s">
        <v>205</v>
      </c>
      <c r="C143" s="54">
        <v>0</v>
      </c>
      <c r="D143" s="55">
        <f t="shared" si="2"/>
        <v>0</v>
      </c>
      <c r="E143" s="53"/>
    </row>
    <row r="144" spans="1:5" x14ac:dyDescent="0.2">
      <c r="A144" s="59">
        <v>5262</v>
      </c>
      <c r="B144" s="53" t="s">
        <v>206</v>
      </c>
      <c r="C144" s="54">
        <v>0</v>
      </c>
      <c r="D144" s="55">
        <f t="shared" si="2"/>
        <v>0</v>
      </c>
      <c r="E144" s="53"/>
    </row>
    <row r="145" spans="1:5" x14ac:dyDescent="0.2">
      <c r="A145" s="58">
        <v>5270</v>
      </c>
      <c r="B145" s="47" t="s">
        <v>207</v>
      </c>
      <c r="C145" s="48">
        <f>SUM(C146)</f>
        <v>0</v>
      </c>
      <c r="D145" s="51">
        <f t="shared" si="2"/>
        <v>0</v>
      </c>
      <c r="E145" s="53"/>
    </row>
    <row r="146" spans="1:5" x14ac:dyDescent="0.2">
      <c r="A146" s="59">
        <v>5271</v>
      </c>
      <c r="B146" s="53" t="s">
        <v>208</v>
      </c>
      <c r="C146" s="54">
        <v>0</v>
      </c>
      <c r="D146" s="55">
        <f t="shared" si="2"/>
        <v>0</v>
      </c>
      <c r="E146" s="53"/>
    </row>
    <row r="147" spans="1:5" x14ac:dyDescent="0.2">
      <c r="A147" s="58">
        <v>5280</v>
      </c>
      <c r="B147" s="47" t="s">
        <v>209</v>
      </c>
      <c r="C147" s="48">
        <f>SUM(C148:C152)</f>
        <v>0</v>
      </c>
      <c r="D147" s="51">
        <f t="shared" si="2"/>
        <v>0</v>
      </c>
      <c r="E147" s="53"/>
    </row>
    <row r="148" spans="1:5" x14ac:dyDescent="0.2">
      <c r="A148" s="59">
        <v>5281</v>
      </c>
      <c r="B148" s="53" t="s">
        <v>210</v>
      </c>
      <c r="C148" s="54">
        <v>0</v>
      </c>
      <c r="D148" s="55">
        <f t="shared" si="2"/>
        <v>0</v>
      </c>
      <c r="E148" s="53"/>
    </row>
    <row r="149" spans="1:5" x14ac:dyDescent="0.2">
      <c r="A149" s="59">
        <v>5282</v>
      </c>
      <c r="B149" s="53" t="s">
        <v>211</v>
      </c>
      <c r="C149" s="54">
        <v>0</v>
      </c>
      <c r="D149" s="55">
        <f t="shared" si="2"/>
        <v>0</v>
      </c>
      <c r="E149" s="53"/>
    </row>
    <row r="150" spans="1:5" x14ac:dyDescent="0.2">
      <c r="A150" s="59">
        <v>5283</v>
      </c>
      <c r="B150" s="53" t="s">
        <v>212</v>
      </c>
      <c r="C150" s="54">
        <v>0</v>
      </c>
      <c r="D150" s="55">
        <f t="shared" si="2"/>
        <v>0</v>
      </c>
      <c r="E150" s="53"/>
    </row>
    <row r="151" spans="1:5" x14ac:dyDescent="0.2">
      <c r="A151" s="59">
        <v>5284</v>
      </c>
      <c r="B151" s="53" t="s">
        <v>213</v>
      </c>
      <c r="C151" s="54">
        <v>0</v>
      </c>
      <c r="D151" s="55">
        <f t="shared" si="2"/>
        <v>0</v>
      </c>
      <c r="E151" s="53"/>
    </row>
    <row r="152" spans="1:5" x14ac:dyDescent="0.2">
      <c r="A152" s="59">
        <v>5285</v>
      </c>
      <c r="B152" s="53" t="s">
        <v>214</v>
      </c>
      <c r="C152" s="54">
        <v>0</v>
      </c>
      <c r="D152" s="55">
        <f t="shared" si="2"/>
        <v>0</v>
      </c>
      <c r="E152" s="53"/>
    </row>
    <row r="153" spans="1:5" x14ac:dyDescent="0.2">
      <c r="A153" s="58">
        <v>5290</v>
      </c>
      <c r="B153" s="47" t="s">
        <v>215</v>
      </c>
      <c r="C153" s="48">
        <f>SUM(C154:C155)</f>
        <v>0</v>
      </c>
      <c r="D153" s="51">
        <f t="shared" si="2"/>
        <v>0</v>
      </c>
      <c r="E153" s="53"/>
    </row>
    <row r="154" spans="1:5" x14ac:dyDescent="0.2">
      <c r="A154" s="59">
        <v>5291</v>
      </c>
      <c r="B154" s="53" t="s">
        <v>216</v>
      </c>
      <c r="C154" s="54">
        <v>0</v>
      </c>
      <c r="D154" s="55">
        <f t="shared" si="2"/>
        <v>0</v>
      </c>
      <c r="E154" s="53"/>
    </row>
    <row r="155" spans="1:5" x14ac:dyDescent="0.2">
      <c r="A155" s="59">
        <v>5292</v>
      </c>
      <c r="B155" s="53" t="s">
        <v>217</v>
      </c>
      <c r="C155" s="54">
        <v>0</v>
      </c>
      <c r="D155" s="55">
        <f t="shared" si="2"/>
        <v>0</v>
      </c>
      <c r="E155" s="53"/>
    </row>
    <row r="156" spans="1:5" x14ac:dyDescent="0.2">
      <c r="A156" s="58">
        <v>5300</v>
      </c>
      <c r="B156" s="47" t="s">
        <v>218</v>
      </c>
      <c r="C156" s="48">
        <f>C157+C160+C163</f>
        <v>0</v>
      </c>
      <c r="D156" s="51">
        <f t="shared" si="2"/>
        <v>0</v>
      </c>
      <c r="E156" s="53"/>
    </row>
    <row r="157" spans="1:5" x14ac:dyDescent="0.2">
      <c r="A157" s="58">
        <v>5310</v>
      </c>
      <c r="B157" s="47" t="s">
        <v>129</v>
      </c>
      <c r="C157" s="48">
        <f>C158+C159</f>
        <v>0</v>
      </c>
      <c r="D157" s="51">
        <f t="shared" si="2"/>
        <v>0</v>
      </c>
      <c r="E157" s="53"/>
    </row>
    <row r="158" spans="1:5" x14ac:dyDescent="0.2">
      <c r="A158" s="59">
        <v>5311</v>
      </c>
      <c r="B158" s="53" t="s">
        <v>219</v>
      </c>
      <c r="C158" s="54">
        <v>0</v>
      </c>
      <c r="D158" s="55">
        <f t="shared" si="2"/>
        <v>0</v>
      </c>
      <c r="E158" s="53"/>
    </row>
    <row r="159" spans="1:5" x14ac:dyDescent="0.2">
      <c r="A159" s="59">
        <v>5312</v>
      </c>
      <c r="B159" s="53" t="s">
        <v>220</v>
      </c>
      <c r="C159" s="54">
        <v>0</v>
      </c>
      <c r="D159" s="55">
        <f t="shared" si="2"/>
        <v>0</v>
      </c>
      <c r="E159" s="53"/>
    </row>
    <row r="160" spans="1:5" x14ac:dyDescent="0.2">
      <c r="A160" s="58">
        <v>5320</v>
      </c>
      <c r="B160" s="47" t="s">
        <v>130</v>
      </c>
      <c r="C160" s="48">
        <f>SUM(C161:C162)</f>
        <v>0</v>
      </c>
      <c r="D160" s="51">
        <f t="shared" ref="D160:D212" si="3">C160/$C$94</f>
        <v>0</v>
      </c>
      <c r="E160" s="53"/>
    </row>
    <row r="161" spans="1:5" x14ac:dyDescent="0.2">
      <c r="A161" s="59">
        <v>5321</v>
      </c>
      <c r="B161" s="53" t="s">
        <v>221</v>
      </c>
      <c r="C161" s="54">
        <v>0</v>
      </c>
      <c r="D161" s="55">
        <f t="shared" si="3"/>
        <v>0</v>
      </c>
      <c r="E161" s="53"/>
    </row>
    <row r="162" spans="1:5" x14ac:dyDescent="0.2">
      <c r="A162" s="59">
        <v>5322</v>
      </c>
      <c r="B162" s="53" t="s">
        <v>222</v>
      </c>
      <c r="C162" s="54">
        <v>0</v>
      </c>
      <c r="D162" s="55">
        <f t="shared" si="3"/>
        <v>0</v>
      </c>
      <c r="E162" s="53"/>
    </row>
    <row r="163" spans="1:5" x14ac:dyDescent="0.2">
      <c r="A163" s="58">
        <v>5330</v>
      </c>
      <c r="B163" s="47" t="s">
        <v>131</v>
      </c>
      <c r="C163" s="48">
        <f>SUM(C164:C165)</f>
        <v>0</v>
      </c>
      <c r="D163" s="51">
        <f t="shared" si="3"/>
        <v>0</v>
      </c>
      <c r="E163" s="53"/>
    </row>
    <row r="164" spans="1:5" x14ac:dyDescent="0.2">
      <c r="A164" s="59">
        <v>5331</v>
      </c>
      <c r="B164" s="53" t="s">
        <v>223</v>
      </c>
      <c r="C164" s="54">
        <v>0</v>
      </c>
      <c r="D164" s="55">
        <f t="shared" si="3"/>
        <v>0</v>
      </c>
      <c r="E164" s="53"/>
    </row>
    <row r="165" spans="1:5" x14ac:dyDescent="0.2">
      <c r="A165" s="59">
        <v>5332</v>
      </c>
      <c r="B165" s="53" t="s">
        <v>224</v>
      </c>
      <c r="C165" s="54">
        <v>0</v>
      </c>
      <c r="D165" s="55">
        <f t="shared" si="3"/>
        <v>0</v>
      </c>
      <c r="E165" s="53"/>
    </row>
    <row r="166" spans="1:5" x14ac:dyDescent="0.2">
      <c r="A166" s="58">
        <v>5400</v>
      </c>
      <c r="B166" s="47" t="s">
        <v>225</v>
      </c>
      <c r="C166" s="48">
        <f>C167+C170+C173+C176+C178</f>
        <v>0</v>
      </c>
      <c r="D166" s="51">
        <f t="shared" si="3"/>
        <v>0</v>
      </c>
      <c r="E166" s="53"/>
    </row>
    <row r="167" spans="1:5" x14ac:dyDescent="0.2">
      <c r="A167" s="58">
        <v>5410</v>
      </c>
      <c r="B167" s="47" t="s">
        <v>226</v>
      </c>
      <c r="C167" s="48">
        <f>SUM(C168:C169)</f>
        <v>0</v>
      </c>
      <c r="D167" s="51">
        <f t="shared" si="3"/>
        <v>0</v>
      </c>
      <c r="E167" s="53"/>
    </row>
    <row r="168" spans="1:5" x14ac:dyDescent="0.2">
      <c r="A168" s="59">
        <v>5411</v>
      </c>
      <c r="B168" s="53" t="s">
        <v>227</v>
      </c>
      <c r="C168" s="54">
        <v>0</v>
      </c>
      <c r="D168" s="55">
        <f t="shared" si="3"/>
        <v>0</v>
      </c>
      <c r="E168" s="53"/>
    </row>
    <row r="169" spans="1:5" x14ac:dyDescent="0.2">
      <c r="A169" s="59">
        <v>5412</v>
      </c>
      <c r="B169" s="53" t="s">
        <v>228</v>
      </c>
      <c r="C169" s="54">
        <v>0</v>
      </c>
      <c r="D169" s="55">
        <f t="shared" si="3"/>
        <v>0</v>
      </c>
      <c r="E169" s="53"/>
    </row>
    <row r="170" spans="1:5" x14ac:dyDescent="0.2">
      <c r="A170" s="58">
        <v>5420</v>
      </c>
      <c r="B170" s="47" t="s">
        <v>229</v>
      </c>
      <c r="C170" s="48">
        <f>SUM(C171:C172)</f>
        <v>0</v>
      </c>
      <c r="D170" s="51">
        <f t="shared" si="3"/>
        <v>0</v>
      </c>
      <c r="E170" s="53"/>
    </row>
    <row r="171" spans="1:5" x14ac:dyDescent="0.2">
      <c r="A171" s="59">
        <v>5421</v>
      </c>
      <c r="B171" s="53" t="s">
        <v>230</v>
      </c>
      <c r="C171" s="54">
        <v>0</v>
      </c>
      <c r="D171" s="55">
        <f t="shared" si="3"/>
        <v>0</v>
      </c>
      <c r="E171" s="53"/>
    </row>
    <row r="172" spans="1:5" x14ac:dyDescent="0.2">
      <c r="A172" s="59">
        <v>5422</v>
      </c>
      <c r="B172" s="53" t="s">
        <v>231</v>
      </c>
      <c r="C172" s="54">
        <v>0</v>
      </c>
      <c r="D172" s="55">
        <f t="shared" si="3"/>
        <v>0</v>
      </c>
      <c r="E172" s="53"/>
    </row>
    <row r="173" spans="1:5" x14ac:dyDescent="0.2">
      <c r="A173" s="58">
        <v>5430</v>
      </c>
      <c r="B173" s="47" t="s">
        <v>232</v>
      </c>
      <c r="C173" s="48">
        <f>SUM(C174:C175)</f>
        <v>0</v>
      </c>
      <c r="D173" s="51">
        <f t="shared" si="3"/>
        <v>0</v>
      </c>
      <c r="E173" s="53"/>
    </row>
    <row r="174" spans="1:5" x14ac:dyDescent="0.2">
      <c r="A174" s="59">
        <v>5431</v>
      </c>
      <c r="B174" s="53" t="s">
        <v>233</v>
      </c>
      <c r="C174" s="54">
        <v>0</v>
      </c>
      <c r="D174" s="55">
        <f t="shared" si="3"/>
        <v>0</v>
      </c>
      <c r="E174" s="53"/>
    </row>
    <row r="175" spans="1:5" x14ac:dyDescent="0.2">
      <c r="A175" s="59">
        <v>5432</v>
      </c>
      <c r="B175" s="53" t="s">
        <v>234</v>
      </c>
      <c r="C175" s="54">
        <v>0</v>
      </c>
      <c r="D175" s="55">
        <f t="shared" si="3"/>
        <v>0</v>
      </c>
      <c r="E175" s="53"/>
    </row>
    <row r="176" spans="1:5" x14ac:dyDescent="0.2">
      <c r="A176" s="58">
        <v>5440</v>
      </c>
      <c r="B176" s="47" t="s">
        <v>235</v>
      </c>
      <c r="C176" s="48">
        <f>SUM(C177)</f>
        <v>0</v>
      </c>
      <c r="D176" s="51">
        <f t="shared" si="3"/>
        <v>0</v>
      </c>
      <c r="E176" s="53"/>
    </row>
    <row r="177" spans="1:5" x14ac:dyDescent="0.2">
      <c r="A177" s="59">
        <v>5441</v>
      </c>
      <c r="B177" s="53" t="s">
        <v>235</v>
      </c>
      <c r="C177" s="54">
        <v>0</v>
      </c>
      <c r="D177" s="55">
        <f t="shared" si="3"/>
        <v>0</v>
      </c>
      <c r="E177" s="53"/>
    </row>
    <row r="178" spans="1:5" x14ac:dyDescent="0.2">
      <c r="A178" s="58">
        <v>5450</v>
      </c>
      <c r="B178" s="47" t="s">
        <v>236</v>
      </c>
      <c r="C178" s="48">
        <f>SUM(C179:C180)</f>
        <v>0</v>
      </c>
      <c r="D178" s="51">
        <f t="shared" si="3"/>
        <v>0</v>
      </c>
      <c r="E178" s="53"/>
    </row>
    <row r="179" spans="1:5" x14ac:dyDescent="0.2">
      <c r="A179" s="59">
        <v>5451</v>
      </c>
      <c r="B179" s="53" t="s">
        <v>237</v>
      </c>
      <c r="C179" s="54">
        <v>0</v>
      </c>
      <c r="D179" s="55">
        <f t="shared" si="3"/>
        <v>0</v>
      </c>
      <c r="E179" s="53"/>
    </row>
    <row r="180" spans="1:5" x14ac:dyDescent="0.2">
      <c r="A180" s="59">
        <v>5452</v>
      </c>
      <c r="B180" s="53" t="s">
        <v>238</v>
      </c>
      <c r="C180" s="54">
        <v>0</v>
      </c>
      <c r="D180" s="55">
        <f t="shared" si="3"/>
        <v>0</v>
      </c>
      <c r="E180" s="53"/>
    </row>
    <row r="181" spans="1:5" x14ac:dyDescent="0.2">
      <c r="A181" s="58">
        <v>5500</v>
      </c>
      <c r="B181" s="47" t="s">
        <v>239</v>
      </c>
      <c r="C181" s="48">
        <f>C182+C191+C194+C200</f>
        <v>22297198.490000002</v>
      </c>
      <c r="D181" s="51">
        <f t="shared" si="3"/>
        <v>8.6891940094877385E-2</v>
      </c>
      <c r="E181" s="53"/>
    </row>
    <row r="182" spans="1:5" x14ac:dyDescent="0.2">
      <c r="A182" s="58">
        <v>5510</v>
      </c>
      <c r="B182" s="47" t="s">
        <v>240</v>
      </c>
      <c r="C182" s="48">
        <f>SUM(C183:C190)</f>
        <v>22297184.810000002</v>
      </c>
      <c r="D182" s="51">
        <f t="shared" si="3"/>
        <v>8.6891886784066119E-2</v>
      </c>
      <c r="E182" s="53"/>
    </row>
    <row r="183" spans="1:5" x14ac:dyDescent="0.2">
      <c r="A183" s="59">
        <v>5511</v>
      </c>
      <c r="B183" s="53" t="s">
        <v>241</v>
      </c>
      <c r="C183" s="54">
        <v>0</v>
      </c>
      <c r="D183" s="55">
        <f t="shared" si="3"/>
        <v>0</v>
      </c>
      <c r="E183" s="53"/>
    </row>
    <row r="184" spans="1:5" x14ac:dyDescent="0.2">
      <c r="A184" s="59">
        <v>5512</v>
      </c>
      <c r="B184" s="53" t="s">
        <v>242</v>
      </c>
      <c r="C184" s="54">
        <v>0</v>
      </c>
      <c r="D184" s="55">
        <f t="shared" si="3"/>
        <v>0</v>
      </c>
      <c r="E184" s="53"/>
    </row>
    <row r="185" spans="1:5" x14ac:dyDescent="0.2">
      <c r="A185" s="59">
        <v>5513</v>
      </c>
      <c r="B185" s="53" t="s">
        <v>243</v>
      </c>
      <c r="C185" s="54">
        <v>5529139</v>
      </c>
      <c r="D185" s="55">
        <f t="shared" si="3"/>
        <v>2.1546994568834292E-2</v>
      </c>
      <c r="E185" s="53"/>
    </row>
    <row r="186" spans="1:5" x14ac:dyDescent="0.2">
      <c r="A186" s="59">
        <v>5514</v>
      </c>
      <c r="B186" s="53" t="s">
        <v>244</v>
      </c>
      <c r="C186" s="54">
        <v>0</v>
      </c>
      <c r="D186" s="55">
        <f t="shared" si="3"/>
        <v>0</v>
      </c>
      <c r="E186" s="53"/>
    </row>
    <row r="187" spans="1:5" x14ac:dyDescent="0.2">
      <c r="A187" s="59">
        <v>5515</v>
      </c>
      <c r="B187" s="53" t="s">
        <v>245</v>
      </c>
      <c r="C187" s="54">
        <v>16768045.810000001</v>
      </c>
      <c r="D187" s="55">
        <f t="shared" si="3"/>
        <v>6.534489221523182E-2</v>
      </c>
      <c r="E187" s="53"/>
    </row>
    <row r="188" spans="1:5" x14ac:dyDescent="0.2">
      <c r="A188" s="59">
        <v>5516</v>
      </c>
      <c r="B188" s="53" t="s">
        <v>246</v>
      </c>
      <c r="C188" s="54">
        <v>0</v>
      </c>
      <c r="D188" s="55">
        <f t="shared" si="3"/>
        <v>0</v>
      </c>
      <c r="E188" s="53"/>
    </row>
    <row r="189" spans="1:5" x14ac:dyDescent="0.2">
      <c r="A189" s="59">
        <v>5517</v>
      </c>
      <c r="B189" s="53" t="s">
        <v>247</v>
      </c>
      <c r="C189" s="54">
        <v>0</v>
      </c>
      <c r="D189" s="55">
        <f t="shared" si="3"/>
        <v>0</v>
      </c>
      <c r="E189" s="53"/>
    </row>
    <row r="190" spans="1:5" x14ac:dyDescent="0.2">
      <c r="A190" s="59">
        <v>5518</v>
      </c>
      <c r="B190" s="53" t="s">
        <v>248</v>
      </c>
      <c r="C190" s="54">
        <v>0</v>
      </c>
      <c r="D190" s="55">
        <f t="shared" si="3"/>
        <v>0</v>
      </c>
      <c r="E190" s="53"/>
    </row>
    <row r="191" spans="1:5" x14ac:dyDescent="0.2">
      <c r="A191" s="58">
        <v>5520</v>
      </c>
      <c r="B191" s="47" t="s">
        <v>249</v>
      </c>
      <c r="C191" s="48">
        <f>SUM(C192:C193)</f>
        <v>0</v>
      </c>
      <c r="D191" s="51">
        <f t="shared" si="3"/>
        <v>0</v>
      </c>
      <c r="E191" s="53"/>
    </row>
    <row r="192" spans="1:5" x14ac:dyDescent="0.2">
      <c r="A192" s="59">
        <v>5521</v>
      </c>
      <c r="B192" s="53" t="s">
        <v>250</v>
      </c>
      <c r="C192" s="54">
        <v>0</v>
      </c>
      <c r="D192" s="55">
        <f t="shared" si="3"/>
        <v>0</v>
      </c>
      <c r="E192" s="53"/>
    </row>
    <row r="193" spans="1:5" x14ac:dyDescent="0.2">
      <c r="A193" s="59">
        <v>5522</v>
      </c>
      <c r="B193" s="53" t="s">
        <v>251</v>
      </c>
      <c r="C193" s="54">
        <v>0</v>
      </c>
      <c r="D193" s="55">
        <f t="shared" si="3"/>
        <v>0</v>
      </c>
      <c r="E193" s="53"/>
    </row>
    <row r="194" spans="1:5" x14ac:dyDescent="0.2">
      <c r="A194" s="58">
        <v>5530</v>
      </c>
      <c r="B194" s="47" t="s">
        <v>252</v>
      </c>
      <c r="C194" s="48">
        <f>SUM(C195:C199)</f>
        <v>0</v>
      </c>
      <c r="D194" s="51">
        <f t="shared" si="3"/>
        <v>0</v>
      </c>
      <c r="E194" s="53"/>
    </row>
    <row r="195" spans="1:5" x14ac:dyDescent="0.2">
      <c r="A195" s="59">
        <v>5531</v>
      </c>
      <c r="B195" s="53" t="s">
        <v>253</v>
      </c>
      <c r="C195" s="54">
        <v>0</v>
      </c>
      <c r="D195" s="55">
        <f t="shared" si="3"/>
        <v>0</v>
      </c>
      <c r="E195" s="53"/>
    </row>
    <row r="196" spans="1:5" x14ac:dyDescent="0.2">
      <c r="A196" s="59">
        <v>5532</v>
      </c>
      <c r="B196" s="53" t="s">
        <v>254</v>
      </c>
      <c r="C196" s="54">
        <v>0</v>
      </c>
      <c r="D196" s="55">
        <f t="shared" si="3"/>
        <v>0</v>
      </c>
      <c r="E196" s="53"/>
    </row>
    <row r="197" spans="1:5" x14ac:dyDescent="0.2">
      <c r="A197" s="59">
        <v>5533</v>
      </c>
      <c r="B197" s="53" t="s">
        <v>255</v>
      </c>
      <c r="C197" s="54">
        <v>0</v>
      </c>
      <c r="D197" s="55">
        <f t="shared" si="3"/>
        <v>0</v>
      </c>
      <c r="E197" s="53"/>
    </row>
    <row r="198" spans="1:5" x14ac:dyDescent="0.2">
      <c r="A198" s="59">
        <v>5534</v>
      </c>
      <c r="B198" s="53" t="s">
        <v>256</v>
      </c>
      <c r="C198" s="54">
        <v>0</v>
      </c>
      <c r="D198" s="55">
        <f t="shared" si="3"/>
        <v>0</v>
      </c>
      <c r="E198" s="53"/>
    </row>
    <row r="199" spans="1:5" x14ac:dyDescent="0.2">
      <c r="A199" s="59">
        <v>5535</v>
      </c>
      <c r="B199" s="53" t="s">
        <v>257</v>
      </c>
      <c r="C199" s="54">
        <v>0</v>
      </c>
      <c r="D199" s="55">
        <f t="shared" si="3"/>
        <v>0</v>
      </c>
      <c r="E199" s="53"/>
    </row>
    <row r="200" spans="1:5" x14ac:dyDescent="0.2">
      <c r="A200" s="58">
        <v>5590</v>
      </c>
      <c r="B200" s="47" t="s">
        <v>258</v>
      </c>
      <c r="C200" s="48">
        <f>SUM(C201:C209)</f>
        <v>13.68</v>
      </c>
      <c r="D200" s="51">
        <f t="shared" si="3"/>
        <v>5.3310811267659052E-8</v>
      </c>
      <c r="E200" s="53"/>
    </row>
    <row r="201" spans="1:5" x14ac:dyDescent="0.2">
      <c r="A201" s="59">
        <v>5591</v>
      </c>
      <c r="B201" s="53" t="s">
        <v>259</v>
      </c>
      <c r="C201" s="54">
        <v>0</v>
      </c>
      <c r="D201" s="55">
        <f t="shared" si="3"/>
        <v>0</v>
      </c>
      <c r="E201" s="53"/>
    </row>
    <row r="202" spans="1:5" x14ac:dyDescent="0.2">
      <c r="A202" s="59">
        <v>5592</v>
      </c>
      <c r="B202" s="53" t="s">
        <v>260</v>
      </c>
      <c r="C202" s="54">
        <v>0</v>
      </c>
      <c r="D202" s="55">
        <f t="shared" si="3"/>
        <v>0</v>
      </c>
      <c r="E202" s="53"/>
    </row>
    <row r="203" spans="1:5" x14ac:dyDescent="0.2">
      <c r="A203" s="59">
        <v>5593</v>
      </c>
      <c r="B203" s="53" t="s">
        <v>261</v>
      </c>
      <c r="C203" s="54">
        <v>0</v>
      </c>
      <c r="D203" s="55">
        <f t="shared" si="3"/>
        <v>0</v>
      </c>
      <c r="E203" s="53"/>
    </row>
    <row r="204" spans="1:5" x14ac:dyDescent="0.2">
      <c r="A204" s="59">
        <v>5594</v>
      </c>
      <c r="B204" s="53" t="s">
        <v>262</v>
      </c>
      <c r="C204" s="54">
        <v>0</v>
      </c>
      <c r="D204" s="55">
        <f t="shared" si="3"/>
        <v>0</v>
      </c>
      <c r="E204" s="53"/>
    </row>
    <row r="205" spans="1:5" x14ac:dyDescent="0.2">
      <c r="A205" s="59">
        <v>5595</v>
      </c>
      <c r="B205" s="53" t="s">
        <v>263</v>
      </c>
      <c r="C205" s="54">
        <v>0</v>
      </c>
      <c r="D205" s="55">
        <f t="shared" si="3"/>
        <v>0</v>
      </c>
      <c r="E205" s="53"/>
    </row>
    <row r="206" spans="1:5" x14ac:dyDescent="0.2">
      <c r="A206" s="59">
        <v>5596</v>
      </c>
      <c r="B206" s="53" t="s">
        <v>155</v>
      </c>
      <c r="C206" s="54">
        <v>0</v>
      </c>
      <c r="D206" s="55">
        <f t="shared" si="3"/>
        <v>0</v>
      </c>
      <c r="E206" s="53"/>
    </row>
    <row r="207" spans="1:5" x14ac:dyDescent="0.2">
      <c r="A207" s="59">
        <v>5597</v>
      </c>
      <c r="B207" s="53" t="s">
        <v>264</v>
      </c>
      <c r="C207" s="54">
        <v>0</v>
      </c>
      <c r="D207" s="55">
        <f t="shared" si="3"/>
        <v>0</v>
      </c>
      <c r="E207" s="53"/>
    </row>
    <row r="208" spans="1:5" x14ac:dyDescent="0.2">
      <c r="A208" s="59">
        <v>5598</v>
      </c>
      <c r="B208" s="53" t="s">
        <v>265</v>
      </c>
      <c r="C208" s="54">
        <v>0</v>
      </c>
      <c r="D208" s="55">
        <f t="shared" si="3"/>
        <v>0</v>
      </c>
      <c r="E208" s="53"/>
    </row>
    <row r="209" spans="1:5" x14ac:dyDescent="0.2">
      <c r="A209" s="59">
        <v>5599</v>
      </c>
      <c r="B209" s="53" t="s">
        <v>266</v>
      </c>
      <c r="C209" s="54">
        <v>13.68</v>
      </c>
      <c r="D209" s="55">
        <f t="shared" si="3"/>
        <v>5.3310811267659052E-8</v>
      </c>
      <c r="E209" s="53"/>
    </row>
    <row r="210" spans="1:5" x14ac:dyDescent="0.2">
      <c r="A210" s="58">
        <v>5600</v>
      </c>
      <c r="B210" s="47" t="s">
        <v>267</v>
      </c>
      <c r="C210" s="48">
        <f>C211</f>
        <v>0</v>
      </c>
      <c r="D210" s="51">
        <f t="shared" si="3"/>
        <v>0</v>
      </c>
      <c r="E210" s="53"/>
    </row>
    <row r="211" spans="1:5" x14ac:dyDescent="0.2">
      <c r="A211" s="58">
        <v>5610</v>
      </c>
      <c r="B211" s="47" t="s">
        <v>268</v>
      </c>
      <c r="C211" s="48">
        <f>C212</f>
        <v>0</v>
      </c>
      <c r="D211" s="51">
        <f t="shared" si="3"/>
        <v>0</v>
      </c>
      <c r="E211" s="53"/>
    </row>
    <row r="212" spans="1:5" x14ac:dyDescent="0.2">
      <c r="A212" s="59">
        <v>5611</v>
      </c>
      <c r="B212" s="53" t="s">
        <v>269</v>
      </c>
      <c r="C212" s="54">
        <v>0</v>
      </c>
      <c r="D212" s="55">
        <f t="shared" si="3"/>
        <v>0</v>
      </c>
      <c r="E212" s="53"/>
    </row>
    <row r="213" spans="1:5" x14ac:dyDescent="0.2">
      <c r="C213" s="61"/>
    </row>
    <row r="214" spans="1:5" x14ac:dyDescent="0.2">
      <c r="A214" s="62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92:E92"/>
    <mergeCell ref="A1:C1"/>
    <mergeCell ref="A2:C2"/>
    <mergeCell ref="A3:C3"/>
    <mergeCell ref="A4:C4"/>
    <mergeCell ref="A5:E5"/>
    <mergeCell ref="A7:E7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F498-968E-4CBD-9B81-4D670200F5F4}">
  <dimension ref="A1:J173"/>
  <sheetViews>
    <sheetView showGridLines="0" zoomScale="91" zoomScaleNormal="91" workbookViewId="0">
      <selection activeCell="J14" sqref="J14"/>
    </sheetView>
  </sheetViews>
  <sheetFormatPr baseColWidth="10" defaultColWidth="9.140625" defaultRowHeight="11.25" x14ac:dyDescent="0.2"/>
  <cols>
    <col min="1" max="1" width="10" style="41" customWidth="1"/>
    <col min="2" max="2" width="64.5703125" style="41" bestFit="1" customWidth="1"/>
    <col min="3" max="3" width="16.42578125" style="41" bestFit="1" customWidth="1"/>
    <col min="4" max="4" width="19.140625" style="41" customWidth="1"/>
    <col min="5" max="5" width="28" style="41" customWidth="1"/>
    <col min="6" max="6" width="53.85546875" style="41" bestFit="1" customWidth="1"/>
    <col min="7" max="7" width="16.7109375" style="41" customWidth="1"/>
    <col min="8" max="8" width="26" style="41" customWidth="1"/>
    <col min="9" max="9" width="27.140625" style="41" customWidth="1"/>
    <col min="10" max="10" width="22.28515625" style="41" customWidth="1"/>
    <col min="11" max="16384" width="9.140625" style="41"/>
  </cols>
  <sheetData>
    <row r="1" spans="1:8" s="39" customFormat="1" ht="18.95" customHeight="1" x14ac:dyDescent="0.25">
      <c r="A1" s="7" t="s">
        <v>0</v>
      </c>
      <c r="B1" s="63"/>
      <c r="C1" s="63"/>
      <c r="D1" s="63"/>
      <c r="E1" s="63"/>
      <c r="F1" s="63"/>
      <c r="G1" s="8" t="s">
        <v>1</v>
      </c>
      <c r="H1" s="37">
        <v>2026</v>
      </c>
    </row>
    <row r="2" spans="1:8" s="39" customFormat="1" ht="18.95" customHeight="1" x14ac:dyDescent="0.25">
      <c r="A2" s="7" t="s">
        <v>270</v>
      </c>
      <c r="B2" s="63"/>
      <c r="C2" s="63"/>
      <c r="D2" s="63"/>
      <c r="E2" s="63"/>
      <c r="F2" s="63"/>
      <c r="G2" s="8" t="s">
        <v>3</v>
      </c>
      <c r="H2" s="37" t="s">
        <v>4</v>
      </c>
    </row>
    <row r="3" spans="1:8" s="39" customFormat="1" ht="18.95" customHeight="1" x14ac:dyDescent="0.25">
      <c r="A3" s="7" t="s">
        <v>5</v>
      </c>
      <c r="B3" s="63"/>
      <c r="C3" s="63"/>
      <c r="D3" s="63"/>
      <c r="E3" s="63"/>
      <c r="F3" s="63"/>
      <c r="G3" s="8" t="s">
        <v>6</v>
      </c>
      <c r="H3" s="37">
        <v>3</v>
      </c>
    </row>
    <row r="4" spans="1:8" s="39" customFormat="1" ht="18.95" customHeight="1" x14ac:dyDescent="0.25">
      <c r="A4" s="7" t="s">
        <v>7</v>
      </c>
      <c r="B4" s="63"/>
      <c r="C4" s="63"/>
      <c r="D4" s="63"/>
      <c r="E4" s="63"/>
      <c r="F4" s="63"/>
      <c r="G4" s="8"/>
      <c r="H4" s="37"/>
    </row>
    <row r="5" spans="1:8" x14ac:dyDescent="0.2">
      <c r="A5" s="40" t="s">
        <v>74</v>
      </c>
      <c r="B5" s="40"/>
      <c r="C5" s="40"/>
      <c r="D5" s="40"/>
      <c r="E5" s="40"/>
      <c r="F5" s="40"/>
      <c r="G5" s="40"/>
      <c r="H5" s="40"/>
    </row>
    <row r="7" spans="1:8" x14ac:dyDescent="0.2">
      <c r="A7" s="64" t="s">
        <v>271</v>
      </c>
      <c r="B7" s="64"/>
      <c r="C7" s="64"/>
      <c r="D7" s="64"/>
      <c r="E7" s="64"/>
      <c r="F7" s="64"/>
      <c r="G7" s="64"/>
      <c r="H7" s="64"/>
    </row>
    <row r="8" spans="1:8" x14ac:dyDescent="0.2">
      <c r="A8" s="65" t="s">
        <v>76</v>
      </c>
      <c r="B8" s="65" t="s">
        <v>77</v>
      </c>
      <c r="C8" s="65" t="s">
        <v>78</v>
      </c>
      <c r="D8" s="65" t="s">
        <v>272</v>
      </c>
      <c r="E8" s="65"/>
      <c r="F8" s="65"/>
      <c r="G8" s="65"/>
      <c r="H8" s="65"/>
    </row>
    <row r="9" spans="1:8" x14ac:dyDescent="0.2">
      <c r="A9" s="66">
        <v>1114</v>
      </c>
      <c r="B9" s="41" t="s">
        <v>273</v>
      </c>
      <c r="C9" s="61">
        <v>111291431.94</v>
      </c>
      <c r="E9" s="41" t="str">
        <f>+IF(OR(C9&lt;&gt;0,C10&lt;&gt;0,C11&lt;&gt;0),"","SIN INFORMACIÓN QUE REVELAR")</f>
        <v/>
      </c>
    </row>
    <row r="10" spans="1:8" x14ac:dyDescent="0.2">
      <c r="A10" s="66">
        <v>1115</v>
      </c>
      <c r="B10" s="41" t="s">
        <v>274</v>
      </c>
      <c r="C10" s="61">
        <v>0</v>
      </c>
    </row>
    <row r="11" spans="1:8" x14ac:dyDescent="0.2">
      <c r="A11" s="66">
        <v>1121</v>
      </c>
      <c r="B11" s="41" t="s">
        <v>275</v>
      </c>
      <c r="C11" s="61">
        <v>0</v>
      </c>
    </row>
    <row r="12" spans="1:8" x14ac:dyDescent="0.2">
      <c r="C12" s="61"/>
    </row>
    <row r="13" spans="1:8" x14ac:dyDescent="0.2">
      <c r="A13" s="64" t="s">
        <v>276</v>
      </c>
      <c r="B13" s="64"/>
      <c r="C13" s="64"/>
      <c r="D13" s="64"/>
      <c r="E13" s="64"/>
      <c r="F13" s="64"/>
      <c r="G13" s="64"/>
      <c r="H13" s="64"/>
    </row>
    <row r="14" spans="1:8" x14ac:dyDescent="0.2">
      <c r="A14" s="65" t="s">
        <v>76</v>
      </c>
      <c r="B14" s="65" t="s">
        <v>77</v>
      </c>
      <c r="C14" s="65" t="s">
        <v>78</v>
      </c>
      <c r="D14" s="65">
        <v>2025</v>
      </c>
      <c r="E14" s="65">
        <v>2024</v>
      </c>
      <c r="F14" s="65">
        <v>2023</v>
      </c>
      <c r="G14" s="65">
        <v>2022</v>
      </c>
      <c r="H14" s="65" t="s">
        <v>277</v>
      </c>
    </row>
    <row r="15" spans="1:8" x14ac:dyDescent="0.2">
      <c r="A15" s="66">
        <v>1122</v>
      </c>
      <c r="B15" s="41" t="s">
        <v>278</v>
      </c>
      <c r="C15" s="61">
        <v>15941013.380000001</v>
      </c>
      <c r="D15" s="61">
        <v>15819118.949999999</v>
      </c>
      <c r="E15" s="61">
        <v>20846795.239999998</v>
      </c>
      <c r="F15" s="61">
        <v>23519884.010000002</v>
      </c>
      <c r="G15" s="61">
        <v>18593582.719999999</v>
      </c>
      <c r="H15" s="41" t="str">
        <f>+IF(OR(C15&lt;&gt;0,C16&lt;&gt;0),"","SIN INFORMACIÓN QUE REVELAR")</f>
        <v/>
      </c>
    </row>
    <row r="16" spans="1:8" x14ac:dyDescent="0.2">
      <c r="A16" s="66">
        <v>1124</v>
      </c>
      <c r="B16" s="41" t="s">
        <v>279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</row>
    <row r="17" spans="1:8" x14ac:dyDescent="0.2">
      <c r="C17" s="61"/>
      <c r="D17" s="61"/>
      <c r="E17" s="61"/>
      <c r="F17" s="61"/>
      <c r="G17" s="61"/>
    </row>
    <row r="18" spans="1:8" x14ac:dyDescent="0.2">
      <c r="A18" s="64" t="s">
        <v>280</v>
      </c>
      <c r="B18" s="64"/>
      <c r="C18" s="64"/>
      <c r="D18" s="64"/>
      <c r="E18" s="64"/>
      <c r="F18" s="64"/>
      <c r="G18" s="64"/>
      <c r="H18" s="64"/>
    </row>
    <row r="19" spans="1:8" x14ac:dyDescent="0.2">
      <c r="A19" s="65" t="s">
        <v>76</v>
      </c>
      <c r="B19" s="65" t="s">
        <v>77</v>
      </c>
      <c r="C19" s="65" t="s">
        <v>78</v>
      </c>
      <c r="D19" s="65" t="s">
        <v>281</v>
      </c>
      <c r="E19" s="65" t="s">
        <v>282</v>
      </c>
      <c r="F19" s="65" t="s">
        <v>283</v>
      </c>
      <c r="G19" s="65" t="s">
        <v>284</v>
      </c>
      <c r="H19" s="65" t="s">
        <v>285</v>
      </c>
    </row>
    <row r="20" spans="1:8" x14ac:dyDescent="0.2">
      <c r="A20" s="66">
        <v>1123</v>
      </c>
      <c r="B20" s="41" t="s">
        <v>286</v>
      </c>
      <c r="C20" s="61">
        <v>367447.1</v>
      </c>
      <c r="D20" s="61">
        <v>367447.1</v>
      </c>
      <c r="E20" s="61">
        <v>0</v>
      </c>
      <c r="F20" s="61">
        <v>0</v>
      </c>
      <c r="G20" s="61">
        <v>0</v>
      </c>
      <c r="H20" s="41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6">
        <v>1125</v>
      </c>
      <c r="B21" s="41" t="s">
        <v>287</v>
      </c>
      <c r="C21" s="61">
        <v>216000</v>
      </c>
      <c r="D21" s="61">
        <v>216000</v>
      </c>
      <c r="E21" s="61">
        <v>0</v>
      </c>
      <c r="F21" s="61">
        <v>0</v>
      </c>
      <c r="G21" s="61">
        <v>0</v>
      </c>
    </row>
    <row r="22" spans="1:8" x14ac:dyDescent="0.2">
      <c r="A22" s="66">
        <v>1126</v>
      </c>
      <c r="B22" s="41" t="s">
        <v>288</v>
      </c>
      <c r="C22" s="61">
        <v>0</v>
      </c>
      <c r="D22" s="61">
        <v>0</v>
      </c>
      <c r="E22" s="61">
        <v>0</v>
      </c>
      <c r="F22" s="61">
        <v>0</v>
      </c>
      <c r="G22" s="61">
        <v>0</v>
      </c>
    </row>
    <row r="23" spans="1:8" x14ac:dyDescent="0.2">
      <c r="A23" s="66">
        <v>1129</v>
      </c>
      <c r="B23" s="41" t="s">
        <v>289</v>
      </c>
      <c r="C23" s="61">
        <v>0</v>
      </c>
      <c r="D23" s="61">
        <v>0</v>
      </c>
      <c r="E23" s="61">
        <v>0</v>
      </c>
      <c r="F23" s="61">
        <v>0</v>
      </c>
      <c r="G23" s="61">
        <v>0</v>
      </c>
    </row>
    <row r="24" spans="1:8" x14ac:dyDescent="0.2">
      <c r="A24" s="66">
        <v>1131</v>
      </c>
      <c r="B24" s="41" t="s">
        <v>290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</row>
    <row r="25" spans="1:8" x14ac:dyDescent="0.2">
      <c r="A25" s="66">
        <v>1132</v>
      </c>
      <c r="B25" s="41" t="s">
        <v>291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</row>
    <row r="26" spans="1:8" x14ac:dyDescent="0.2">
      <c r="A26" s="66">
        <v>1133</v>
      </c>
      <c r="B26" s="41" t="s">
        <v>292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</row>
    <row r="27" spans="1:8" x14ac:dyDescent="0.2">
      <c r="A27" s="66">
        <v>1134</v>
      </c>
      <c r="B27" s="41" t="s">
        <v>293</v>
      </c>
      <c r="C27" s="61">
        <v>287604.05</v>
      </c>
      <c r="D27" s="61">
        <v>287604.05</v>
      </c>
      <c r="E27" s="61">
        <v>0</v>
      </c>
      <c r="F27" s="61">
        <v>0</v>
      </c>
      <c r="G27" s="61">
        <v>0</v>
      </c>
    </row>
    <row r="28" spans="1:8" x14ac:dyDescent="0.2">
      <c r="A28" s="66">
        <v>1139</v>
      </c>
      <c r="B28" s="41" t="s">
        <v>294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</row>
    <row r="30" spans="1:8" x14ac:dyDescent="0.2">
      <c r="A30" s="64" t="s">
        <v>295</v>
      </c>
      <c r="B30" s="64"/>
      <c r="C30" s="64"/>
      <c r="D30" s="64"/>
      <c r="E30" s="64"/>
      <c r="F30" s="64"/>
      <c r="G30" s="64"/>
      <c r="H30" s="64"/>
    </row>
    <row r="31" spans="1:8" x14ac:dyDescent="0.2">
      <c r="A31" s="65" t="s">
        <v>76</v>
      </c>
      <c r="B31" s="65" t="s">
        <v>77</v>
      </c>
      <c r="C31" s="65" t="s">
        <v>78</v>
      </c>
      <c r="D31" s="65" t="s">
        <v>296</v>
      </c>
      <c r="E31" s="65" t="s">
        <v>297</v>
      </c>
      <c r="F31" s="65" t="s">
        <v>298</v>
      </c>
      <c r="G31" s="65"/>
      <c r="H31" s="65"/>
    </row>
    <row r="32" spans="1:8" x14ac:dyDescent="0.2">
      <c r="A32" s="66">
        <v>1140</v>
      </c>
      <c r="B32" s="41" t="s">
        <v>299</v>
      </c>
      <c r="C32" s="61">
        <f>SUM(C33:C37)</f>
        <v>0</v>
      </c>
      <c r="E32" s="67" t="str">
        <f>IF(OR(C32&lt;&gt;0, C33&lt;&gt;0, C34&lt;&gt;0, C35&lt;&gt;0, C36&lt;&gt;0, C37&lt;&gt;0), "", "SIN INFORMACIÓN QUE REVELAR")</f>
        <v>SIN INFORMACIÓN QUE REVELAR</v>
      </c>
      <c r="F32" s="67"/>
      <c r="G32" s="67"/>
      <c r="H32" s="67"/>
    </row>
    <row r="33" spans="1:8" x14ac:dyDescent="0.2">
      <c r="A33" s="66">
        <v>1141</v>
      </c>
      <c r="B33" s="41" t="s">
        <v>300</v>
      </c>
      <c r="C33" s="61">
        <v>0</v>
      </c>
      <c r="E33" s="67"/>
      <c r="F33" s="67"/>
      <c r="G33" s="67"/>
      <c r="H33" s="67"/>
    </row>
    <row r="34" spans="1:8" x14ac:dyDescent="0.2">
      <c r="A34" s="66">
        <v>1142</v>
      </c>
      <c r="B34" s="41" t="s">
        <v>301</v>
      </c>
      <c r="C34" s="61">
        <v>0</v>
      </c>
      <c r="E34" s="67"/>
      <c r="F34" s="67"/>
      <c r="G34" s="67"/>
      <c r="H34" s="67"/>
    </row>
    <row r="35" spans="1:8" x14ac:dyDescent="0.2">
      <c r="A35" s="66">
        <v>1143</v>
      </c>
      <c r="B35" s="41" t="s">
        <v>302</v>
      </c>
      <c r="C35" s="61">
        <v>0</v>
      </c>
      <c r="E35" s="67"/>
      <c r="F35" s="67"/>
      <c r="G35" s="67"/>
      <c r="H35" s="67"/>
    </row>
    <row r="36" spans="1:8" x14ac:dyDescent="0.2">
      <c r="A36" s="66">
        <v>1144</v>
      </c>
      <c r="B36" s="41" t="s">
        <v>303</v>
      </c>
      <c r="C36" s="61">
        <v>0</v>
      </c>
      <c r="E36" s="67"/>
      <c r="F36" s="67"/>
      <c r="G36" s="67"/>
      <c r="H36" s="67"/>
    </row>
    <row r="37" spans="1:8" x14ac:dyDescent="0.2">
      <c r="A37" s="66">
        <v>1145</v>
      </c>
      <c r="B37" s="41" t="s">
        <v>304</v>
      </c>
      <c r="C37" s="61">
        <v>0</v>
      </c>
      <c r="E37" s="67"/>
      <c r="F37" s="67"/>
      <c r="G37" s="67"/>
      <c r="H37" s="67"/>
    </row>
    <row r="39" spans="1:8" x14ac:dyDescent="0.2">
      <c r="A39" s="64" t="s">
        <v>305</v>
      </c>
      <c r="B39" s="64"/>
      <c r="C39" s="64"/>
      <c r="D39" s="64"/>
      <c r="E39" s="64"/>
      <c r="F39" s="64"/>
      <c r="G39" s="68"/>
      <c r="H39" s="68"/>
    </row>
    <row r="40" spans="1:8" x14ac:dyDescent="0.2">
      <c r="A40" s="65" t="s">
        <v>76</v>
      </c>
      <c r="B40" s="65" t="s">
        <v>77</v>
      </c>
      <c r="C40" s="65" t="s">
        <v>78</v>
      </c>
      <c r="D40" s="65" t="s">
        <v>297</v>
      </c>
      <c r="E40" s="65" t="s">
        <v>306</v>
      </c>
      <c r="F40" s="65" t="s">
        <v>298</v>
      </c>
      <c r="G40" s="69"/>
      <c r="H40" s="69"/>
    </row>
    <row r="41" spans="1:8" x14ac:dyDescent="0.2">
      <c r="A41" s="66">
        <v>1150</v>
      </c>
      <c r="B41" s="41" t="s">
        <v>307</v>
      </c>
      <c r="C41" s="61">
        <f>C42</f>
        <v>0</v>
      </c>
      <c r="E41" s="67" t="str">
        <f>+IF(OR(C41&lt;&gt;0,C42&lt;&gt;0),"","SIN INFORMACIÓN QUE REVELAR")</f>
        <v>SIN INFORMACIÓN QUE REVELAR</v>
      </c>
      <c r="F41" s="67"/>
    </row>
    <row r="42" spans="1:8" x14ac:dyDescent="0.2">
      <c r="A42" s="66">
        <v>1151</v>
      </c>
      <c r="B42" s="41" t="s">
        <v>308</v>
      </c>
      <c r="C42" s="61">
        <v>0</v>
      </c>
      <c r="E42" s="67"/>
      <c r="F42" s="67"/>
    </row>
    <row r="44" spans="1:8" x14ac:dyDescent="0.2">
      <c r="A44" s="64" t="s">
        <v>309</v>
      </c>
      <c r="B44" s="64"/>
      <c r="C44" s="64"/>
      <c r="D44" s="64"/>
      <c r="E44" s="64"/>
      <c r="F44" s="64"/>
      <c r="G44" s="68"/>
      <c r="H44" s="68"/>
    </row>
    <row r="45" spans="1:8" x14ac:dyDescent="0.2">
      <c r="A45" s="65" t="s">
        <v>76</v>
      </c>
      <c r="B45" s="65" t="s">
        <v>77</v>
      </c>
      <c r="C45" s="65" t="s">
        <v>78</v>
      </c>
      <c r="D45" s="65" t="s">
        <v>272</v>
      </c>
      <c r="E45" s="65" t="s">
        <v>285</v>
      </c>
      <c r="F45" s="65"/>
      <c r="G45" s="69"/>
      <c r="H45" s="69"/>
    </row>
    <row r="46" spans="1:8" x14ac:dyDescent="0.2">
      <c r="A46" s="66">
        <v>1213</v>
      </c>
      <c r="B46" s="41" t="s">
        <v>310</v>
      </c>
      <c r="C46" s="61">
        <v>0</v>
      </c>
      <c r="E46" s="67" t="str">
        <f>IF(OR(C46&lt;&gt;0),"","SIN INFORMACIÓN QUE REVELAR")</f>
        <v>SIN INFORMACIÓN QUE REVELAR</v>
      </c>
      <c r="F46" s="67"/>
    </row>
    <row r="48" spans="1:8" x14ac:dyDescent="0.2">
      <c r="A48" s="64" t="s">
        <v>311</v>
      </c>
      <c r="B48" s="64"/>
      <c r="C48" s="64"/>
      <c r="D48" s="64"/>
      <c r="E48" s="64"/>
      <c r="F48" s="64"/>
      <c r="G48" s="64"/>
      <c r="H48" s="64"/>
    </row>
    <row r="49" spans="1:10" x14ac:dyDescent="0.2">
      <c r="A49" s="65" t="s">
        <v>76</v>
      </c>
      <c r="B49" s="65" t="s">
        <v>77</v>
      </c>
      <c r="C49" s="65" t="s">
        <v>78</v>
      </c>
      <c r="D49" s="65"/>
      <c r="E49" s="65"/>
      <c r="F49" s="65"/>
      <c r="G49" s="65"/>
      <c r="H49" s="65"/>
    </row>
    <row r="50" spans="1:10" x14ac:dyDescent="0.2">
      <c r="A50" s="66">
        <v>1211</v>
      </c>
      <c r="B50" s="41" t="s">
        <v>312</v>
      </c>
      <c r="C50" s="61">
        <v>0</v>
      </c>
      <c r="E50" s="67" t="str">
        <f>+IF(OR(C50&lt;&gt;0,C51&lt;&gt;0,C52&lt;&gt;0),"","SIN INFORMACIÓN QUE REVELAR")</f>
        <v>SIN INFORMACIÓN QUE REVELAR</v>
      </c>
      <c r="F50" s="67"/>
      <c r="G50" s="67"/>
      <c r="H50" s="67"/>
    </row>
    <row r="51" spans="1:10" x14ac:dyDescent="0.2">
      <c r="A51" s="66">
        <v>1212</v>
      </c>
      <c r="B51" s="41" t="s">
        <v>313</v>
      </c>
      <c r="C51" s="61">
        <v>0</v>
      </c>
      <c r="E51" s="67"/>
      <c r="F51" s="67"/>
      <c r="G51" s="67"/>
      <c r="H51" s="67"/>
    </row>
    <row r="52" spans="1:10" x14ac:dyDescent="0.2">
      <c r="A52" s="66">
        <v>1214</v>
      </c>
      <c r="B52" s="41" t="s">
        <v>314</v>
      </c>
      <c r="C52" s="61">
        <v>0</v>
      </c>
      <c r="E52" s="67"/>
      <c r="F52" s="67"/>
      <c r="G52" s="67"/>
      <c r="H52" s="67"/>
    </row>
    <row r="53" spans="1:10" x14ac:dyDescent="0.2">
      <c r="C53" s="61"/>
    </row>
    <row r="54" spans="1:10" x14ac:dyDescent="0.2">
      <c r="A54" s="64" t="s">
        <v>315</v>
      </c>
      <c r="B54" s="64"/>
      <c r="C54" s="64"/>
      <c r="D54" s="64"/>
      <c r="E54" s="64"/>
      <c r="F54" s="64"/>
      <c r="G54" s="64"/>
      <c r="H54" s="64"/>
      <c r="I54" s="64"/>
      <c r="J54" s="64"/>
    </row>
    <row r="55" spans="1:10" x14ac:dyDescent="0.2">
      <c r="A55" s="65" t="s">
        <v>76</v>
      </c>
      <c r="B55" s="65" t="s">
        <v>77</v>
      </c>
      <c r="C55" s="65" t="s">
        <v>78</v>
      </c>
      <c r="D55" s="65" t="s">
        <v>316</v>
      </c>
      <c r="E55" s="65" t="s">
        <v>317</v>
      </c>
      <c r="F55" s="65" t="s">
        <v>318</v>
      </c>
      <c r="G55" s="65" t="s">
        <v>319</v>
      </c>
      <c r="H55" s="65" t="s">
        <v>320</v>
      </c>
      <c r="I55" s="65" t="s">
        <v>321</v>
      </c>
      <c r="J55" s="65" t="s">
        <v>322</v>
      </c>
    </row>
    <row r="56" spans="1:10" x14ac:dyDescent="0.2">
      <c r="A56" s="66">
        <v>1230</v>
      </c>
      <c r="B56" s="41" t="s">
        <v>323</v>
      </c>
      <c r="C56" s="61">
        <f>SUM(C57:C63)</f>
        <v>361128149.99000001</v>
      </c>
      <c r="D56" s="61">
        <f>SUM(D57:D63)</f>
        <v>5529139</v>
      </c>
      <c r="E56" s="61">
        <f>SUM(E57:E63)</f>
        <v>-131870238.59999999</v>
      </c>
      <c r="F56" s="41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6">
        <v>1231</v>
      </c>
      <c r="B57" s="41" t="s">
        <v>324</v>
      </c>
      <c r="C57" s="61">
        <v>0</v>
      </c>
      <c r="D57" s="70"/>
      <c r="E57" s="70"/>
    </row>
    <row r="58" spans="1:10" x14ac:dyDescent="0.2">
      <c r="A58" s="66">
        <v>1232</v>
      </c>
      <c r="B58" s="41" t="s">
        <v>325</v>
      </c>
      <c r="C58" s="61">
        <v>0</v>
      </c>
      <c r="D58" s="61">
        <v>0</v>
      </c>
      <c r="E58" s="61">
        <v>0</v>
      </c>
    </row>
    <row r="59" spans="1:10" x14ac:dyDescent="0.2">
      <c r="A59" s="66">
        <v>1233</v>
      </c>
      <c r="B59" s="41" t="s">
        <v>326</v>
      </c>
      <c r="C59" s="61">
        <v>271729860.07999998</v>
      </c>
      <c r="D59" s="61">
        <v>5529139</v>
      </c>
      <c r="E59" s="61">
        <v>-131870238.59999999</v>
      </c>
    </row>
    <row r="60" spans="1:10" x14ac:dyDescent="0.2">
      <c r="A60" s="66">
        <v>1234</v>
      </c>
      <c r="B60" s="41" t="s">
        <v>327</v>
      </c>
      <c r="C60" s="61">
        <v>0</v>
      </c>
      <c r="D60" s="61">
        <v>0</v>
      </c>
      <c r="E60" s="61">
        <v>0</v>
      </c>
    </row>
    <row r="61" spans="1:10" x14ac:dyDescent="0.2">
      <c r="A61" s="66">
        <v>1235</v>
      </c>
      <c r="B61" s="41" t="s">
        <v>328</v>
      </c>
      <c r="C61" s="61">
        <v>542814.92000000004</v>
      </c>
      <c r="D61" s="61">
        <v>0</v>
      </c>
      <c r="E61" s="61">
        <v>0</v>
      </c>
    </row>
    <row r="62" spans="1:10" x14ac:dyDescent="0.2">
      <c r="A62" s="66">
        <v>1236</v>
      </c>
      <c r="B62" s="41" t="s">
        <v>329</v>
      </c>
      <c r="C62" s="61">
        <v>88855474.989999995</v>
      </c>
      <c r="D62" s="61">
        <v>0</v>
      </c>
      <c r="E62" s="61">
        <v>0</v>
      </c>
    </row>
    <row r="63" spans="1:10" x14ac:dyDescent="0.2">
      <c r="A63" s="66">
        <v>1239</v>
      </c>
      <c r="B63" s="41" t="s">
        <v>330</v>
      </c>
      <c r="C63" s="61">
        <v>0</v>
      </c>
      <c r="D63" s="61">
        <v>0</v>
      </c>
      <c r="E63" s="61">
        <v>0</v>
      </c>
    </row>
    <row r="64" spans="1:10" x14ac:dyDescent="0.2">
      <c r="A64" s="66">
        <v>1240</v>
      </c>
      <c r="B64" s="41" t="s">
        <v>331</v>
      </c>
      <c r="C64" s="61">
        <f>SUM(C65:C72)</f>
        <v>319529336.13</v>
      </c>
      <c r="D64" s="61">
        <f t="shared" ref="D64:E64" si="0">SUM(D65:D72)</f>
        <v>16768045.810000001</v>
      </c>
      <c r="E64" s="61">
        <f t="shared" si="0"/>
        <v>-244809675.13</v>
      </c>
    </row>
    <row r="65" spans="1:9" x14ac:dyDescent="0.2">
      <c r="A65" s="66">
        <v>1241</v>
      </c>
      <c r="B65" s="41" t="s">
        <v>332</v>
      </c>
      <c r="C65" s="61">
        <v>62003441.020000003</v>
      </c>
      <c r="D65" s="61">
        <v>3232717.85</v>
      </c>
      <c r="E65" s="61">
        <v>-52555504.020000003</v>
      </c>
    </row>
    <row r="66" spans="1:9" x14ac:dyDescent="0.2">
      <c r="A66" s="66">
        <v>1242</v>
      </c>
      <c r="B66" s="41" t="s">
        <v>333</v>
      </c>
      <c r="C66" s="61">
        <v>15265020.73</v>
      </c>
      <c r="D66" s="61">
        <v>1062041</v>
      </c>
      <c r="E66" s="61">
        <v>-13431159.73</v>
      </c>
    </row>
    <row r="67" spans="1:9" x14ac:dyDescent="0.2">
      <c r="A67" s="66">
        <v>1243</v>
      </c>
      <c r="B67" s="41" t="s">
        <v>334</v>
      </c>
      <c r="C67" s="61">
        <v>4678234.0599999996</v>
      </c>
      <c r="D67" s="61">
        <v>15763</v>
      </c>
      <c r="E67" s="61">
        <v>-4653548.0599999996</v>
      </c>
    </row>
    <row r="68" spans="1:9" x14ac:dyDescent="0.2">
      <c r="A68" s="66">
        <v>1244</v>
      </c>
      <c r="B68" s="41" t="s">
        <v>335</v>
      </c>
      <c r="C68" s="61">
        <v>28888384.809999999</v>
      </c>
      <c r="D68" s="61">
        <v>1208601</v>
      </c>
      <c r="E68" s="61">
        <v>-24434548.809999999</v>
      </c>
    </row>
    <row r="69" spans="1:9" x14ac:dyDescent="0.2">
      <c r="A69" s="66">
        <v>1245</v>
      </c>
      <c r="B69" s="41" t="s">
        <v>336</v>
      </c>
      <c r="C69" s="61">
        <v>0</v>
      </c>
      <c r="D69" s="61">
        <v>0</v>
      </c>
      <c r="E69" s="61">
        <v>0</v>
      </c>
    </row>
    <row r="70" spans="1:9" x14ac:dyDescent="0.2">
      <c r="A70" s="66">
        <v>1246</v>
      </c>
      <c r="B70" s="41" t="s">
        <v>337</v>
      </c>
      <c r="C70" s="61">
        <v>208372255.50999999</v>
      </c>
      <c r="D70" s="61">
        <v>11248922.960000001</v>
      </c>
      <c r="E70" s="61">
        <v>-149734914.50999999</v>
      </c>
    </row>
    <row r="71" spans="1:9" x14ac:dyDescent="0.2">
      <c r="A71" s="66">
        <v>1247</v>
      </c>
      <c r="B71" s="41" t="s">
        <v>338</v>
      </c>
      <c r="C71" s="61">
        <v>322000</v>
      </c>
      <c r="D71" s="61">
        <v>0</v>
      </c>
      <c r="E71" s="61">
        <v>0</v>
      </c>
    </row>
    <row r="72" spans="1:9" x14ac:dyDescent="0.2">
      <c r="A72" s="66">
        <v>1248</v>
      </c>
      <c r="B72" s="41" t="s">
        <v>339</v>
      </c>
      <c r="C72" s="61">
        <v>0</v>
      </c>
      <c r="D72" s="61">
        <v>0</v>
      </c>
      <c r="E72" s="61">
        <v>0</v>
      </c>
    </row>
    <row r="74" spans="1:9" x14ac:dyDescent="0.2">
      <c r="A74" s="64" t="s">
        <v>340</v>
      </c>
      <c r="B74" s="64"/>
      <c r="C74" s="64"/>
      <c r="D74" s="64"/>
      <c r="E74" s="64"/>
      <c r="F74" s="64"/>
      <c r="G74" s="64"/>
      <c r="H74" s="68"/>
      <c r="I74" s="68"/>
    </row>
    <row r="75" spans="1:9" x14ac:dyDescent="0.2">
      <c r="A75" s="65" t="s">
        <v>76</v>
      </c>
      <c r="B75" s="65" t="s">
        <v>77</v>
      </c>
      <c r="C75" s="65" t="s">
        <v>78</v>
      </c>
      <c r="D75" s="65" t="s">
        <v>341</v>
      </c>
      <c r="E75" s="65" t="s">
        <v>342</v>
      </c>
      <c r="F75" s="65" t="s">
        <v>343</v>
      </c>
      <c r="G75" s="65" t="s">
        <v>344</v>
      </c>
      <c r="H75" s="69"/>
      <c r="I75" s="69"/>
    </row>
    <row r="76" spans="1:9" x14ac:dyDescent="0.2">
      <c r="A76" s="66">
        <v>1250</v>
      </c>
      <c r="B76" s="41" t="s">
        <v>345</v>
      </c>
      <c r="C76" s="61">
        <f>SUM(C77:C81)</f>
        <v>0</v>
      </c>
      <c r="D76" s="61">
        <f>SUM(D77:D81)</f>
        <v>0</v>
      </c>
      <c r="E76" s="61">
        <f>SUM(E77:E81)</f>
        <v>0</v>
      </c>
      <c r="F76" s="67" t="str">
        <f>IF(OR(C76&lt;&gt;0,C77&lt;&gt;0,C78&lt;&gt;0,C79&lt;&gt;0,C80&lt;&gt;0,C81&lt;&gt;0,C82&lt;&gt;0,C83&lt;&gt;0,C84&lt;&gt;0,C85&lt;&gt;0,C86&lt;&gt;0,C87&lt;&gt;0,C88&lt;&gt;0),"","SIN INFORMACIÓN QUE REVELAR")</f>
        <v>SIN INFORMACIÓN QUE REVELAR</v>
      </c>
      <c r="G76" s="38"/>
    </row>
    <row r="77" spans="1:9" x14ac:dyDescent="0.2">
      <c r="A77" s="66">
        <v>1251</v>
      </c>
      <c r="B77" s="41" t="s">
        <v>346</v>
      </c>
      <c r="C77" s="61">
        <v>0</v>
      </c>
      <c r="D77" s="61">
        <v>0</v>
      </c>
      <c r="E77" s="61">
        <v>0</v>
      </c>
      <c r="F77" s="67"/>
      <c r="G77" s="38"/>
    </row>
    <row r="78" spans="1:9" x14ac:dyDescent="0.2">
      <c r="A78" s="66">
        <v>1252</v>
      </c>
      <c r="B78" s="41" t="s">
        <v>347</v>
      </c>
      <c r="C78" s="61">
        <v>0</v>
      </c>
      <c r="D78" s="61">
        <v>0</v>
      </c>
      <c r="E78" s="61">
        <v>0</v>
      </c>
      <c r="F78" s="67"/>
      <c r="G78" s="38"/>
    </row>
    <row r="79" spans="1:9" x14ac:dyDescent="0.2">
      <c r="A79" s="66">
        <v>1253</v>
      </c>
      <c r="B79" s="41" t="s">
        <v>348</v>
      </c>
      <c r="C79" s="61">
        <v>0</v>
      </c>
      <c r="D79" s="61">
        <v>0</v>
      </c>
      <c r="E79" s="61">
        <v>0</v>
      </c>
      <c r="F79" s="67"/>
      <c r="G79" s="38"/>
    </row>
    <row r="80" spans="1:9" x14ac:dyDescent="0.2">
      <c r="A80" s="66">
        <v>1254</v>
      </c>
      <c r="B80" s="41" t="s">
        <v>349</v>
      </c>
      <c r="C80" s="61">
        <v>0</v>
      </c>
      <c r="D80" s="61">
        <v>0</v>
      </c>
      <c r="E80" s="61">
        <v>0</v>
      </c>
      <c r="F80" s="67"/>
      <c r="G80" s="38"/>
    </row>
    <row r="81" spans="1:8" x14ac:dyDescent="0.2">
      <c r="A81" s="66">
        <v>1259</v>
      </c>
      <c r="B81" s="41" t="s">
        <v>350</v>
      </c>
      <c r="C81" s="61">
        <v>0</v>
      </c>
      <c r="D81" s="61">
        <v>0</v>
      </c>
      <c r="E81" s="61">
        <v>0</v>
      </c>
      <c r="F81" s="67"/>
      <c r="G81" s="38"/>
    </row>
    <row r="82" spans="1:8" x14ac:dyDescent="0.2">
      <c r="A82" s="66">
        <v>1270</v>
      </c>
      <c r="B82" s="41" t="s">
        <v>351</v>
      </c>
      <c r="C82" s="61">
        <f>SUM(C83:C88)</f>
        <v>0</v>
      </c>
      <c r="D82" s="70"/>
      <c r="E82" s="70"/>
      <c r="F82" s="67"/>
      <c r="G82" s="38"/>
    </row>
    <row r="83" spans="1:8" x14ac:dyDescent="0.2">
      <c r="A83" s="66">
        <v>1271</v>
      </c>
      <c r="B83" s="41" t="s">
        <v>352</v>
      </c>
      <c r="C83" s="61">
        <v>0</v>
      </c>
      <c r="D83" s="70"/>
      <c r="E83" s="70"/>
      <c r="F83" s="67"/>
      <c r="G83" s="38"/>
    </row>
    <row r="84" spans="1:8" x14ac:dyDescent="0.2">
      <c r="A84" s="66">
        <v>1272</v>
      </c>
      <c r="B84" s="41" t="s">
        <v>353</v>
      </c>
      <c r="C84" s="61">
        <v>0</v>
      </c>
      <c r="D84" s="70"/>
      <c r="E84" s="70"/>
      <c r="F84" s="67"/>
      <c r="G84" s="38"/>
    </row>
    <row r="85" spans="1:8" x14ac:dyDescent="0.2">
      <c r="A85" s="66">
        <v>1273</v>
      </c>
      <c r="B85" s="41" t="s">
        <v>354</v>
      </c>
      <c r="C85" s="61">
        <v>0</v>
      </c>
      <c r="D85" s="70"/>
      <c r="E85" s="70"/>
      <c r="F85" s="67"/>
      <c r="G85" s="38"/>
    </row>
    <row r="86" spans="1:8" x14ac:dyDescent="0.2">
      <c r="A86" s="66">
        <v>1274</v>
      </c>
      <c r="B86" s="41" t="s">
        <v>355</v>
      </c>
      <c r="C86" s="61">
        <v>0</v>
      </c>
      <c r="D86" s="70"/>
      <c r="E86" s="70"/>
      <c r="F86" s="67"/>
      <c r="G86" s="38"/>
    </row>
    <row r="87" spans="1:8" x14ac:dyDescent="0.2">
      <c r="A87" s="66">
        <v>1275</v>
      </c>
      <c r="B87" s="41" t="s">
        <v>356</v>
      </c>
      <c r="C87" s="61">
        <v>0</v>
      </c>
      <c r="D87" s="70"/>
      <c r="E87" s="70"/>
      <c r="F87" s="67"/>
      <c r="G87" s="38"/>
    </row>
    <row r="88" spans="1:8" x14ac:dyDescent="0.2">
      <c r="A88" s="66">
        <v>1279</v>
      </c>
      <c r="B88" s="41" t="s">
        <v>357</v>
      </c>
      <c r="C88" s="61">
        <v>0</v>
      </c>
      <c r="D88" s="70"/>
      <c r="E88" s="70"/>
      <c r="F88" s="67"/>
      <c r="G88" s="38"/>
    </row>
    <row r="90" spans="1:8" x14ac:dyDescent="0.2">
      <c r="A90" s="64" t="s">
        <v>358</v>
      </c>
      <c r="B90" s="64"/>
      <c r="C90" s="64"/>
      <c r="D90" s="64"/>
      <c r="E90" s="64"/>
      <c r="F90" s="64"/>
      <c r="G90" s="64"/>
      <c r="H90" s="64"/>
    </row>
    <row r="91" spans="1:8" x14ac:dyDescent="0.2">
      <c r="A91" s="65" t="s">
        <v>76</v>
      </c>
      <c r="B91" s="65" t="s">
        <v>77</v>
      </c>
      <c r="C91" s="65" t="s">
        <v>78</v>
      </c>
      <c r="D91" s="65" t="s">
        <v>320</v>
      </c>
      <c r="E91" s="65"/>
      <c r="F91" s="65"/>
      <c r="G91" s="65"/>
      <c r="H91" s="65"/>
    </row>
    <row r="92" spans="1:8" x14ac:dyDescent="0.2">
      <c r="A92" s="66">
        <v>1160</v>
      </c>
      <c r="B92" s="41" t="s">
        <v>359</v>
      </c>
      <c r="C92" s="61">
        <f>SUM(C93:C94)</f>
        <v>-1085000</v>
      </c>
      <c r="E92" s="41" t="str">
        <f>IF(OR(C92&lt;&gt;0,C93&lt;&gt;0,C94&lt;&gt;0),"","SIN INFORMACIÓN QUE REVELAR")</f>
        <v/>
      </c>
    </row>
    <row r="93" spans="1:8" x14ac:dyDescent="0.2">
      <c r="A93" s="66">
        <v>1161</v>
      </c>
      <c r="B93" s="41" t="s">
        <v>360</v>
      </c>
      <c r="C93" s="61">
        <v>-1085000</v>
      </c>
    </row>
    <row r="94" spans="1:8" x14ac:dyDescent="0.2">
      <c r="A94" s="66">
        <v>1162</v>
      </c>
      <c r="B94" s="41" t="s">
        <v>361</v>
      </c>
      <c r="C94" s="61">
        <v>0</v>
      </c>
    </row>
    <row r="95" spans="1:8" x14ac:dyDescent="0.2">
      <c r="C95" s="61"/>
    </row>
    <row r="96" spans="1:8" x14ac:dyDescent="0.2">
      <c r="A96" s="64" t="s">
        <v>362</v>
      </c>
      <c r="B96" s="64"/>
      <c r="C96" s="64"/>
      <c r="D96" s="64"/>
      <c r="E96" s="64"/>
      <c r="F96" s="64"/>
      <c r="G96" s="64"/>
      <c r="H96" s="64"/>
    </row>
    <row r="97" spans="1:8" x14ac:dyDescent="0.2">
      <c r="A97" s="65" t="s">
        <v>76</v>
      </c>
      <c r="B97" s="65" t="s">
        <v>77</v>
      </c>
      <c r="C97" s="65" t="s">
        <v>78</v>
      </c>
      <c r="D97" s="65" t="s">
        <v>285</v>
      </c>
      <c r="E97" s="65"/>
      <c r="F97" s="65"/>
      <c r="G97" s="65"/>
      <c r="H97" s="65"/>
    </row>
    <row r="98" spans="1:8" x14ac:dyDescent="0.2">
      <c r="A98" s="66">
        <v>1190</v>
      </c>
      <c r="B98" s="41" t="s">
        <v>363</v>
      </c>
      <c r="C98" s="61">
        <f>SUM(C99:C102)</f>
        <v>410729</v>
      </c>
      <c r="E98" s="41" t="str">
        <f>IF(OR(C98&lt;&gt;0,C99&lt;&gt;0,C100&lt;&gt;0,C101&lt;&gt;0,C102&lt;&gt;0,C103&lt;&gt;0,C104&lt;&gt;0,C105&lt;&gt;0,C106&lt;&gt;0),"","SIN INFORMACIÓN QUE REVELAR")</f>
        <v/>
      </c>
    </row>
    <row r="99" spans="1:8" x14ac:dyDescent="0.2">
      <c r="A99" s="66">
        <v>1191</v>
      </c>
      <c r="B99" s="41" t="s">
        <v>364</v>
      </c>
      <c r="C99" s="61">
        <v>410729</v>
      </c>
    </row>
    <row r="100" spans="1:8" x14ac:dyDescent="0.2">
      <c r="A100" s="66">
        <v>1192</v>
      </c>
      <c r="B100" s="41" t="s">
        <v>365</v>
      </c>
      <c r="C100" s="61">
        <v>0</v>
      </c>
    </row>
    <row r="101" spans="1:8" x14ac:dyDescent="0.2">
      <c r="A101" s="66">
        <v>1193</v>
      </c>
      <c r="B101" s="41" t="s">
        <v>366</v>
      </c>
      <c r="C101" s="61">
        <v>0</v>
      </c>
    </row>
    <row r="102" spans="1:8" x14ac:dyDescent="0.2">
      <c r="A102" s="66">
        <v>1194</v>
      </c>
      <c r="B102" s="41" t="s">
        <v>367</v>
      </c>
      <c r="C102" s="61">
        <v>0</v>
      </c>
    </row>
    <row r="103" spans="1:8" x14ac:dyDescent="0.2">
      <c r="A103" s="66">
        <v>1290</v>
      </c>
      <c r="B103" s="41" t="s">
        <v>368</v>
      </c>
      <c r="C103" s="61">
        <f>SUM(C104:C106)</f>
        <v>0</v>
      </c>
    </row>
    <row r="104" spans="1:8" x14ac:dyDescent="0.2">
      <c r="A104" s="66">
        <v>1291</v>
      </c>
      <c r="B104" s="41" t="s">
        <v>369</v>
      </c>
      <c r="C104" s="61">
        <v>0</v>
      </c>
    </row>
    <row r="105" spans="1:8" x14ac:dyDescent="0.2">
      <c r="A105" s="66">
        <v>1292</v>
      </c>
      <c r="B105" s="41" t="s">
        <v>370</v>
      </c>
      <c r="C105" s="61">
        <v>0</v>
      </c>
    </row>
    <row r="106" spans="1:8" x14ac:dyDescent="0.2">
      <c r="A106" s="66">
        <v>1293</v>
      </c>
      <c r="B106" s="41" t="s">
        <v>371</v>
      </c>
      <c r="C106" s="61">
        <v>0</v>
      </c>
    </row>
    <row r="107" spans="1:8" x14ac:dyDescent="0.2">
      <c r="C107" s="61"/>
    </row>
    <row r="108" spans="1:8" x14ac:dyDescent="0.2">
      <c r="A108" s="64" t="s">
        <v>372</v>
      </c>
      <c r="B108" s="64"/>
      <c r="C108" s="64"/>
      <c r="D108" s="64"/>
      <c r="E108" s="64"/>
      <c r="F108" s="64"/>
      <c r="G108" s="64"/>
      <c r="H108" s="64"/>
    </row>
    <row r="109" spans="1:8" x14ac:dyDescent="0.2">
      <c r="A109" s="65" t="s">
        <v>76</v>
      </c>
      <c r="B109" s="65" t="s">
        <v>77</v>
      </c>
      <c r="C109" s="65" t="s">
        <v>78</v>
      </c>
      <c r="D109" s="65" t="s">
        <v>281</v>
      </c>
      <c r="E109" s="65" t="s">
        <v>282</v>
      </c>
      <c r="F109" s="65" t="s">
        <v>283</v>
      </c>
      <c r="G109" s="65" t="s">
        <v>373</v>
      </c>
      <c r="H109" s="65" t="s">
        <v>322</v>
      </c>
    </row>
    <row r="110" spans="1:8" x14ac:dyDescent="0.2">
      <c r="A110" s="66">
        <v>2110</v>
      </c>
      <c r="B110" s="41" t="s">
        <v>374</v>
      </c>
      <c r="C110" s="61">
        <f>SUM(C111:C119)</f>
        <v>5475648.7299999995</v>
      </c>
      <c r="D110" s="61">
        <f>SUM(D111:D119)</f>
        <v>5475648.7299999995</v>
      </c>
      <c r="E110" s="61">
        <f>SUM(E111:E119)</f>
        <v>0</v>
      </c>
      <c r="F110" s="61">
        <f>SUM(F111:F119)</f>
        <v>0</v>
      </c>
      <c r="G110" s="61">
        <f>SUM(G111:G119)</f>
        <v>0</v>
      </c>
      <c r="H110" s="41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6">
        <v>2111</v>
      </c>
      <c r="B111" s="41" t="s">
        <v>375</v>
      </c>
      <c r="C111" s="61">
        <v>47213.45</v>
      </c>
      <c r="D111" s="61">
        <f>C111</f>
        <v>47213.45</v>
      </c>
      <c r="E111" s="61">
        <v>0</v>
      </c>
      <c r="F111" s="61">
        <v>0</v>
      </c>
      <c r="G111" s="61">
        <v>0</v>
      </c>
    </row>
    <row r="112" spans="1:8" x14ac:dyDescent="0.2">
      <c r="A112" s="66">
        <v>2112</v>
      </c>
      <c r="B112" s="41" t="s">
        <v>376</v>
      </c>
      <c r="C112" s="61">
        <v>0</v>
      </c>
      <c r="D112" s="61">
        <f t="shared" ref="D112:D119" si="1">C112</f>
        <v>0</v>
      </c>
      <c r="E112" s="61">
        <v>0</v>
      </c>
      <c r="F112" s="61">
        <v>0</v>
      </c>
      <c r="G112" s="61">
        <v>0</v>
      </c>
    </row>
    <row r="113" spans="1:8" x14ac:dyDescent="0.2">
      <c r="A113" s="66">
        <v>2113</v>
      </c>
      <c r="B113" s="41" t="s">
        <v>377</v>
      </c>
      <c r="C113" s="61">
        <v>0</v>
      </c>
      <c r="D113" s="61">
        <f t="shared" si="1"/>
        <v>0</v>
      </c>
      <c r="E113" s="61">
        <v>0</v>
      </c>
      <c r="F113" s="61">
        <v>0</v>
      </c>
      <c r="G113" s="61">
        <v>0</v>
      </c>
    </row>
    <row r="114" spans="1:8" x14ac:dyDescent="0.2">
      <c r="A114" s="66">
        <v>2114</v>
      </c>
      <c r="B114" s="41" t="s">
        <v>378</v>
      </c>
      <c r="C114" s="61">
        <v>0</v>
      </c>
      <c r="D114" s="61">
        <f t="shared" si="1"/>
        <v>0</v>
      </c>
      <c r="E114" s="61">
        <v>0</v>
      </c>
      <c r="F114" s="61">
        <v>0</v>
      </c>
      <c r="G114" s="61">
        <v>0</v>
      </c>
    </row>
    <row r="115" spans="1:8" x14ac:dyDescent="0.2">
      <c r="A115" s="66">
        <v>2115</v>
      </c>
      <c r="B115" s="41" t="s">
        <v>379</v>
      </c>
      <c r="C115" s="61">
        <v>0</v>
      </c>
      <c r="D115" s="61">
        <f t="shared" si="1"/>
        <v>0</v>
      </c>
      <c r="E115" s="61">
        <v>0</v>
      </c>
      <c r="F115" s="61">
        <v>0</v>
      </c>
      <c r="G115" s="61">
        <v>0</v>
      </c>
    </row>
    <row r="116" spans="1:8" x14ac:dyDescent="0.2">
      <c r="A116" s="66">
        <v>2116</v>
      </c>
      <c r="B116" s="41" t="s">
        <v>380</v>
      </c>
      <c r="C116" s="61">
        <v>0</v>
      </c>
      <c r="D116" s="61">
        <f t="shared" si="1"/>
        <v>0</v>
      </c>
      <c r="E116" s="61">
        <v>0</v>
      </c>
      <c r="F116" s="61">
        <v>0</v>
      </c>
      <c r="G116" s="61">
        <v>0</v>
      </c>
    </row>
    <row r="117" spans="1:8" x14ac:dyDescent="0.2">
      <c r="A117" s="66">
        <v>2117</v>
      </c>
      <c r="B117" s="41" t="s">
        <v>381</v>
      </c>
      <c r="C117" s="61">
        <v>4778225.6399999997</v>
      </c>
      <c r="D117" s="61">
        <f t="shared" si="1"/>
        <v>4778225.6399999997</v>
      </c>
      <c r="E117" s="61">
        <v>0</v>
      </c>
      <c r="F117" s="61">
        <v>0</v>
      </c>
      <c r="G117" s="61">
        <v>0</v>
      </c>
    </row>
    <row r="118" spans="1:8" x14ac:dyDescent="0.2">
      <c r="A118" s="66">
        <v>2118</v>
      </c>
      <c r="B118" s="41" t="s">
        <v>382</v>
      </c>
      <c r="C118" s="61">
        <v>0</v>
      </c>
      <c r="D118" s="61">
        <f t="shared" si="1"/>
        <v>0</v>
      </c>
      <c r="E118" s="61">
        <v>0</v>
      </c>
      <c r="F118" s="61">
        <v>0</v>
      </c>
      <c r="G118" s="61">
        <v>0</v>
      </c>
    </row>
    <row r="119" spans="1:8" x14ac:dyDescent="0.2">
      <c r="A119" s="66">
        <v>2119</v>
      </c>
      <c r="B119" s="41" t="s">
        <v>383</v>
      </c>
      <c r="C119" s="61">
        <v>650209.64</v>
      </c>
      <c r="D119" s="61">
        <f t="shared" si="1"/>
        <v>650209.64</v>
      </c>
      <c r="E119" s="61">
        <v>0</v>
      </c>
      <c r="F119" s="61">
        <v>0</v>
      </c>
      <c r="G119" s="61">
        <v>0</v>
      </c>
    </row>
    <row r="120" spans="1:8" x14ac:dyDescent="0.2">
      <c r="A120" s="66">
        <v>2120</v>
      </c>
      <c r="B120" s="41" t="s">
        <v>384</v>
      </c>
      <c r="C120" s="61">
        <f>SUM(C121:C123)</f>
        <v>0</v>
      </c>
      <c r="D120" s="61">
        <f t="shared" ref="D120:G120" si="2">SUM(D121:D123)</f>
        <v>0</v>
      </c>
      <c r="E120" s="61">
        <f t="shared" si="2"/>
        <v>0</v>
      </c>
      <c r="F120" s="61">
        <f t="shared" si="2"/>
        <v>0</v>
      </c>
      <c r="G120" s="61">
        <f t="shared" si="2"/>
        <v>0</v>
      </c>
    </row>
    <row r="121" spans="1:8" x14ac:dyDescent="0.2">
      <c r="A121" s="66">
        <v>2121</v>
      </c>
      <c r="B121" s="41" t="s">
        <v>385</v>
      </c>
      <c r="C121" s="61">
        <v>0</v>
      </c>
      <c r="D121" s="61">
        <f>C121</f>
        <v>0</v>
      </c>
      <c r="E121" s="61">
        <v>0</v>
      </c>
      <c r="F121" s="61">
        <v>0</v>
      </c>
      <c r="G121" s="61">
        <v>0</v>
      </c>
    </row>
    <row r="122" spans="1:8" x14ac:dyDescent="0.2">
      <c r="A122" s="66">
        <v>2122</v>
      </c>
      <c r="B122" s="41" t="s">
        <v>386</v>
      </c>
      <c r="C122" s="61">
        <v>0</v>
      </c>
      <c r="D122" s="61">
        <f t="shared" ref="D122:D123" si="3">C122</f>
        <v>0</v>
      </c>
      <c r="E122" s="61">
        <v>0</v>
      </c>
      <c r="F122" s="61">
        <v>0</v>
      </c>
      <c r="G122" s="61">
        <v>0</v>
      </c>
    </row>
    <row r="123" spans="1:8" x14ac:dyDescent="0.2">
      <c r="A123" s="66">
        <v>2129</v>
      </c>
      <c r="B123" s="41" t="s">
        <v>387</v>
      </c>
      <c r="C123" s="61">
        <v>0</v>
      </c>
      <c r="D123" s="61">
        <f t="shared" si="3"/>
        <v>0</v>
      </c>
      <c r="E123" s="61">
        <v>0</v>
      </c>
      <c r="F123" s="61">
        <v>0</v>
      </c>
      <c r="G123" s="61">
        <v>0</v>
      </c>
    </row>
    <row r="125" spans="1:8" x14ac:dyDescent="0.2">
      <c r="A125" s="64" t="s">
        <v>388</v>
      </c>
      <c r="B125" s="64"/>
      <c r="C125" s="64"/>
      <c r="D125" s="64"/>
      <c r="E125" s="64"/>
      <c r="F125" s="64"/>
      <c r="G125" s="64"/>
      <c r="H125" s="64"/>
    </row>
    <row r="126" spans="1:8" x14ac:dyDescent="0.2">
      <c r="A126" s="65" t="s">
        <v>76</v>
      </c>
      <c r="B126" s="65" t="s">
        <v>77</v>
      </c>
      <c r="C126" s="65" t="s">
        <v>78</v>
      </c>
      <c r="D126" s="65" t="s">
        <v>389</v>
      </c>
      <c r="E126" s="65" t="s">
        <v>285</v>
      </c>
      <c r="F126" s="65"/>
      <c r="G126" s="65"/>
      <c r="H126" s="65"/>
    </row>
    <row r="127" spans="1:8" x14ac:dyDescent="0.2">
      <c r="A127" s="66">
        <v>2160</v>
      </c>
      <c r="B127" s="41" t="s">
        <v>390</v>
      </c>
      <c r="C127" s="61">
        <f>SUM(C128:C133)</f>
        <v>0</v>
      </c>
      <c r="E127" s="67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  <c r="F127" s="67"/>
      <c r="G127" s="67"/>
    </row>
    <row r="128" spans="1:8" x14ac:dyDescent="0.2">
      <c r="A128" s="66">
        <v>2161</v>
      </c>
      <c r="B128" s="41" t="s">
        <v>391</v>
      </c>
      <c r="C128" s="61">
        <v>0</v>
      </c>
      <c r="E128" s="67"/>
      <c r="F128" s="67"/>
      <c r="G128" s="67"/>
    </row>
    <row r="129" spans="1:8" x14ac:dyDescent="0.2">
      <c r="A129" s="66">
        <v>2162</v>
      </c>
      <c r="B129" s="41" t="s">
        <v>392</v>
      </c>
      <c r="C129" s="61">
        <v>0</v>
      </c>
      <c r="E129" s="67"/>
      <c r="F129" s="67"/>
      <c r="G129" s="67"/>
    </row>
    <row r="130" spans="1:8" x14ac:dyDescent="0.2">
      <c r="A130" s="66">
        <v>2163</v>
      </c>
      <c r="B130" s="41" t="s">
        <v>393</v>
      </c>
      <c r="C130" s="61">
        <v>0</v>
      </c>
      <c r="E130" s="67"/>
      <c r="F130" s="67"/>
      <c r="G130" s="67"/>
    </row>
    <row r="131" spans="1:8" x14ac:dyDescent="0.2">
      <c r="A131" s="66">
        <v>2164</v>
      </c>
      <c r="B131" s="41" t="s">
        <v>394</v>
      </c>
      <c r="C131" s="61">
        <v>0</v>
      </c>
      <c r="E131" s="67"/>
      <c r="F131" s="67"/>
      <c r="G131" s="67"/>
    </row>
    <row r="132" spans="1:8" x14ac:dyDescent="0.2">
      <c r="A132" s="66">
        <v>2165</v>
      </c>
      <c r="B132" s="41" t="s">
        <v>395</v>
      </c>
      <c r="C132" s="61">
        <v>0</v>
      </c>
      <c r="E132" s="67"/>
      <c r="F132" s="67"/>
      <c r="G132" s="67"/>
    </row>
    <row r="133" spans="1:8" x14ac:dyDescent="0.2">
      <c r="A133" s="66">
        <v>2166</v>
      </c>
      <c r="B133" s="41" t="s">
        <v>396</v>
      </c>
      <c r="C133" s="61">
        <v>0</v>
      </c>
      <c r="E133" s="67"/>
      <c r="F133" s="67"/>
      <c r="G133" s="67"/>
    </row>
    <row r="134" spans="1:8" x14ac:dyDescent="0.2">
      <c r="A134" s="66">
        <v>2250</v>
      </c>
      <c r="B134" s="41" t="s">
        <v>397</v>
      </c>
      <c r="C134" s="61">
        <f>SUM(C135:C140)</f>
        <v>0</v>
      </c>
      <c r="E134" s="67"/>
      <c r="F134" s="67"/>
      <c r="G134" s="67"/>
    </row>
    <row r="135" spans="1:8" x14ac:dyDescent="0.2">
      <c r="A135" s="66">
        <v>2251</v>
      </c>
      <c r="B135" s="41" t="s">
        <v>398</v>
      </c>
      <c r="C135" s="61">
        <v>0</v>
      </c>
      <c r="E135" s="67"/>
      <c r="F135" s="67"/>
      <c r="G135" s="67"/>
    </row>
    <row r="136" spans="1:8" x14ac:dyDescent="0.2">
      <c r="A136" s="66">
        <v>2252</v>
      </c>
      <c r="B136" s="41" t="s">
        <v>399</v>
      </c>
      <c r="C136" s="61">
        <v>0</v>
      </c>
      <c r="E136" s="67"/>
      <c r="F136" s="67"/>
      <c r="G136" s="67"/>
    </row>
    <row r="137" spans="1:8" x14ac:dyDescent="0.2">
      <c r="A137" s="66">
        <v>2253</v>
      </c>
      <c r="B137" s="41" t="s">
        <v>400</v>
      </c>
      <c r="C137" s="61">
        <v>0</v>
      </c>
      <c r="E137" s="67"/>
      <c r="F137" s="67"/>
      <c r="G137" s="67"/>
    </row>
    <row r="138" spans="1:8" x14ac:dyDescent="0.2">
      <c r="A138" s="66">
        <v>2254</v>
      </c>
      <c r="B138" s="41" t="s">
        <v>401</v>
      </c>
      <c r="C138" s="61">
        <v>0</v>
      </c>
      <c r="E138" s="67"/>
      <c r="F138" s="67"/>
      <c r="G138" s="67"/>
    </row>
    <row r="139" spans="1:8" x14ac:dyDescent="0.2">
      <c r="A139" s="66">
        <v>2255</v>
      </c>
      <c r="B139" s="41" t="s">
        <v>402</v>
      </c>
      <c r="C139" s="61">
        <v>0</v>
      </c>
      <c r="E139" s="67"/>
      <c r="F139" s="67"/>
      <c r="G139" s="67"/>
    </row>
    <row r="140" spans="1:8" x14ac:dyDescent="0.2">
      <c r="A140" s="66">
        <v>2256</v>
      </c>
      <c r="B140" s="41" t="s">
        <v>403</v>
      </c>
      <c r="C140" s="61">
        <v>0</v>
      </c>
      <c r="E140" s="67"/>
      <c r="F140" s="67"/>
      <c r="G140" s="67"/>
    </row>
    <row r="142" spans="1:8" x14ac:dyDescent="0.2">
      <c r="A142" s="64" t="s">
        <v>404</v>
      </c>
      <c r="B142" s="64"/>
      <c r="C142" s="64"/>
      <c r="D142" s="64"/>
      <c r="E142" s="64"/>
      <c r="F142" s="68"/>
      <c r="G142" s="68"/>
      <c r="H142" s="68"/>
    </row>
    <row r="143" spans="1:8" x14ac:dyDescent="0.2">
      <c r="A143" s="71" t="s">
        <v>76</v>
      </c>
      <c r="B143" s="71" t="s">
        <v>77</v>
      </c>
      <c r="C143" s="71" t="s">
        <v>78</v>
      </c>
      <c r="D143" s="71" t="s">
        <v>389</v>
      </c>
      <c r="E143" s="71" t="s">
        <v>285</v>
      </c>
      <c r="F143" s="69"/>
      <c r="G143" s="69"/>
      <c r="H143" s="69"/>
    </row>
    <row r="144" spans="1:8" x14ac:dyDescent="0.2">
      <c r="A144" s="66">
        <v>2150</v>
      </c>
      <c r="B144" s="41" t="s">
        <v>405</v>
      </c>
      <c r="C144" s="61">
        <f>SUM(C145:C147)</f>
        <v>0</v>
      </c>
      <c r="E144" s="67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6">
        <v>2151</v>
      </c>
      <c r="B145" s="41" t="s">
        <v>406</v>
      </c>
      <c r="C145" s="61">
        <v>0</v>
      </c>
      <c r="E145" s="67"/>
    </row>
    <row r="146" spans="1:5" x14ac:dyDescent="0.2">
      <c r="A146" s="66">
        <v>2152</v>
      </c>
      <c r="B146" s="41" t="s">
        <v>407</v>
      </c>
      <c r="C146" s="61">
        <v>0</v>
      </c>
      <c r="E146" s="67"/>
    </row>
    <row r="147" spans="1:5" x14ac:dyDescent="0.2">
      <c r="A147" s="66">
        <v>2159</v>
      </c>
      <c r="B147" s="41" t="s">
        <v>408</v>
      </c>
      <c r="C147" s="61">
        <v>0</v>
      </c>
      <c r="E147" s="67"/>
    </row>
    <row r="148" spans="1:5" x14ac:dyDescent="0.2">
      <c r="A148" s="66">
        <v>2240</v>
      </c>
      <c r="B148" s="41" t="s">
        <v>409</v>
      </c>
      <c r="C148" s="61">
        <f>SUM(C149:C151)</f>
        <v>0</v>
      </c>
      <c r="E148" s="67"/>
    </row>
    <row r="149" spans="1:5" x14ac:dyDescent="0.2">
      <c r="A149" s="66">
        <v>2241</v>
      </c>
      <c r="B149" s="41" t="s">
        <v>410</v>
      </c>
      <c r="C149" s="61">
        <v>0</v>
      </c>
      <c r="E149" s="67"/>
    </row>
    <row r="150" spans="1:5" x14ac:dyDescent="0.2">
      <c r="A150" s="66">
        <v>2242</v>
      </c>
      <c r="B150" s="41" t="s">
        <v>411</v>
      </c>
      <c r="C150" s="61">
        <v>0</v>
      </c>
      <c r="E150" s="67"/>
    </row>
    <row r="151" spans="1:5" x14ac:dyDescent="0.2">
      <c r="A151" s="66">
        <v>2249</v>
      </c>
      <c r="B151" s="41" t="s">
        <v>412</v>
      </c>
      <c r="C151" s="61">
        <v>0</v>
      </c>
      <c r="E151" s="67"/>
    </row>
    <row r="153" spans="1:5" x14ac:dyDescent="0.2">
      <c r="A153" s="72" t="s">
        <v>413</v>
      </c>
      <c r="B153" s="72"/>
      <c r="C153" s="72"/>
      <c r="D153" s="72"/>
      <c r="E153" s="72"/>
    </row>
    <row r="154" spans="1:5" x14ac:dyDescent="0.2">
      <c r="A154" s="73" t="s">
        <v>76</v>
      </c>
      <c r="B154" s="73" t="s">
        <v>77</v>
      </c>
      <c r="C154" s="73" t="s">
        <v>78</v>
      </c>
      <c r="D154" s="74" t="s">
        <v>389</v>
      </c>
      <c r="E154" s="74" t="s">
        <v>285</v>
      </c>
    </row>
    <row r="155" spans="1:5" x14ac:dyDescent="0.2">
      <c r="A155" s="75">
        <v>2170</v>
      </c>
      <c r="B155" s="76" t="s">
        <v>414</v>
      </c>
      <c r="C155" s="77">
        <f>SUM(C156:C158)</f>
        <v>0</v>
      </c>
      <c r="D155" s="76"/>
      <c r="E155" s="78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75">
        <v>2171</v>
      </c>
      <c r="B156" s="76" t="s">
        <v>415</v>
      </c>
      <c r="C156" s="77">
        <v>0</v>
      </c>
      <c r="D156" s="76"/>
      <c r="E156" s="78"/>
    </row>
    <row r="157" spans="1:5" x14ac:dyDescent="0.2">
      <c r="A157" s="75">
        <v>2172</v>
      </c>
      <c r="B157" s="76" t="s">
        <v>416</v>
      </c>
      <c r="C157" s="77">
        <v>0</v>
      </c>
      <c r="D157" s="76"/>
      <c r="E157" s="78"/>
    </row>
    <row r="158" spans="1:5" x14ac:dyDescent="0.2">
      <c r="A158" s="75">
        <v>2179</v>
      </c>
      <c r="B158" s="76" t="s">
        <v>417</v>
      </c>
      <c r="C158" s="77">
        <v>0</v>
      </c>
      <c r="D158" s="76"/>
      <c r="E158" s="78"/>
    </row>
    <row r="159" spans="1:5" x14ac:dyDescent="0.2">
      <c r="A159" s="75">
        <v>2260</v>
      </c>
      <c r="B159" s="76" t="s">
        <v>418</v>
      </c>
      <c r="C159" s="77">
        <f>SUM(C160:C163)</f>
        <v>0</v>
      </c>
      <c r="D159" s="76"/>
      <c r="E159" s="78"/>
    </row>
    <row r="160" spans="1:5" x14ac:dyDescent="0.2">
      <c r="A160" s="75">
        <v>2261</v>
      </c>
      <c r="B160" s="76" t="s">
        <v>419</v>
      </c>
      <c r="C160" s="77">
        <v>0</v>
      </c>
      <c r="D160" s="76"/>
      <c r="E160" s="78"/>
    </row>
    <row r="161" spans="1:5" x14ac:dyDescent="0.2">
      <c r="A161" s="75">
        <v>2262</v>
      </c>
      <c r="B161" s="76" t="s">
        <v>420</v>
      </c>
      <c r="C161" s="77">
        <v>0</v>
      </c>
      <c r="D161" s="76"/>
      <c r="E161" s="78"/>
    </row>
    <row r="162" spans="1:5" x14ac:dyDescent="0.2">
      <c r="A162" s="75">
        <v>2263</v>
      </c>
      <c r="B162" s="76" t="s">
        <v>421</v>
      </c>
      <c r="C162" s="77">
        <v>0</v>
      </c>
      <c r="D162" s="76"/>
      <c r="E162" s="78"/>
    </row>
    <row r="163" spans="1:5" x14ac:dyDescent="0.2">
      <c r="A163" s="75">
        <v>2269</v>
      </c>
      <c r="B163" s="76" t="s">
        <v>422</v>
      </c>
      <c r="C163" s="77">
        <v>0</v>
      </c>
      <c r="D163" s="76"/>
      <c r="E163" s="78"/>
    </row>
    <row r="164" spans="1:5" x14ac:dyDescent="0.2">
      <c r="A164" s="76"/>
      <c r="B164" s="76"/>
      <c r="C164" s="76"/>
      <c r="D164" s="76"/>
      <c r="E164" s="76"/>
    </row>
    <row r="165" spans="1:5" x14ac:dyDescent="0.2">
      <c r="A165" s="72" t="s">
        <v>423</v>
      </c>
      <c r="B165" s="72"/>
      <c r="C165" s="72"/>
      <c r="D165" s="72"/>
      <c r="E165" s="72"/>
    </row>
    <row r="166" spans="1:5" x14ac:dyDescent="0.2">
      <c r="A166" s="73" t="s">
        <v>76</v>
      </c>
      <c r="B166" s="73" t="s">
        <v>77</v>
      </c>
      <c r="C166" s="73" t="s">
        <v>78</v>
      </c>
      <c r="D166" s="74" t="s">
        <v>389</v>
      </c>
      <c r="E166" s="74" t="s">
        <v>285</v>
      </c>
    </row>
    <row r="167" spans="1:5" x14ac:dyDescent="0.2">
      <c r="A167" s="75">
        <v>2190</v>
      </c>
      <c r="B167" s="76" t="s">
        <v>424</v>
      </c>
      <c r="C167" s="77">
        <f>SUM(C168:C170)</f>
        <v>430047</v>
      </c>
      <c r="D167" s="76"/>
      <c r="E167" s="76" t="str">
        <f>IF(OR(C167&lt;&gt;0,C168&lt;&gt;0,C169&lt;&gt;0,C170&lt;&gt;0),"","SIN INFORMACIÓN QUE REVELAR")</f>
        <v/>
      </c>
    </row>
    <row r="168" spans="1:5" x14ac:dyDescent="0.2">
      <c r="A168" s="75">
        <v>2191</v>
      </c>
      <c r="B168" s="76" t="s">
        <v>425</v>
      </c>
      <c r="C168" s="77">
        <v>0</v>
      </c>
      <c r="D168" s="76"/>
      <c r="E168" s="76"/>
    </row>
    <row r="169" spans="1:5" x14ac:dyDescent="0.2">
      <c r="A169" s="75">
        <v>2192</v>
      </c>
      <c r="B169" s="76" t="s">
        <v>426</v>
      </c>
      <c r="C169" s="77">
        <v>0</v>
      </c>
      <c r="D169" s="76"/>
    </row>
    <row r="170" spans="1:5" x14ac:dyDescent="0.2">
      <c r="A170" s="75">
        <v>2199</v>
      </c>
      <c r="B170" s="76" t="s">
        <v>427</v>
      </c>
      <c r="C170" s="77">
        <v>430047</v>
      </c>
      <c r="D170" s="76"/>
      <c r="E170" s="76"/>
    </row>
    <row r="171" spans="1:5" x14ac:dyDescent="0.2">
      <c r="A171" s="76"/>
      <c r="B171" s="76"/>
      <c r="C171" s="77"/>
      <c r="D171" s="76"/>
      <c r="E171" s="76"/>
    </row>
    <row r="172" spans="1:5" x14ac:dyDescent="0.2">
      <c r="A172" s="79" t="s">
        <v>68</v>
      </c>
      <c r="B172" s="76"/>
      <c r="C172" s="76"/>
      <c r="D172" s="76"/>
      <c r="E172" s="76"/>
    </row>
    <row r="173" spans="1:5" x14ac:dyDescent="0.2">
      <c r="A173" s="76"/>
      <c r="C173" s="76"/>
      <c r="D173" s="76"/>
      <c r="E173" s="76"/>
    </row>
  </sheetData>
  <sheetProtection formatCells="0" formatColumns="0" formatRows="0" insertColumns="0" insertRows="0" insertHyperlinks="0" deleteColumns="0" deleteRows="0" sort="0" autoFilter="0" pivotTables="0"/>
  <mergeCells count="29">
    <mergeCell ref="A142:E142"/>
    <mergeCell ref="E144:E151"/>
    <mergeCell ref="A153:E153"/>
    <mergeCell ref="E155:E163"/>
    <mergeCell ref="A165:E165"/>
    <mergeCell ref="F76:F88"/>
    <mergeCell ref="A90:H90"/>
    <mergeCell ref="A96:H96"/>
    <mergeCell ref="A108:H108"/>
    <mergeCell ref="A125:H125"/>
    <mergeCell ref="E127:G140"/>
    <mergeCell ref="A44:F44"/>
    <mergeCell ref="E46:F46"/>
    <mergeCell ref="A48:H48"/>
    <mergeCell ref="E50:H52"/>
    <mergeCell ref="A54:J54"/>
    <mergeCell ref="A74:G74"/>
    <mergeCell ref="A13:H13"/>
    <mergeCell ref="A18:H18"/>
    <mergeCell ref="A30:H30"/>
    <mergeCell ref="E32:H37"/>
    <mergeCell ref="A39:F39"/>
    <mergeCell ref="E41:F42"/>
    <mergeCell ref="A1:F1"/>
    <mergeCell ref="A2:F2"/>
    <mergeCell ref="A3:F3"/>
    <mergeCell ref="A4:F4"/>
    <mergeCell ref="A5:H5"/>
    <mergeCell ref="A7:H7"/>
  </mergeCells>
  <pageMargins left="0.19685039370078741" right="1.9685039370078741" top="0.39370078740157483" bottom="0.39370078740157483" header="0.31496062992125984" footer="0.31496062992125984"/>
  <pageSetup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62C1-BBA1-4D3A-865A-49C1A29F33CE}">
  <dimension ref="A1:E31"/>
  <sheetViews>
    <sheetView showGridLines="0" zoomScale="118" zoomScaleNormal="118" workbookViewId="0">
      <selection activeCell="E36" sqref="E36"/>
    </sheetView>
  </sheetViews>
  <sheetFormatPr baseColWidth="10" defaultColWidth="9.140625" defaultRowHeight="11.25" x14ac:dyDescent="0.2"/>
  <cols>
    <col min="1" max="1" width="10" style="83" customWidth="1"/>
    <col min="2" max="2" width="48.140625" style="83" customWidth="1"/>
    <col min="3" max="3" width="22.85546875" style="83" customWidth="1"/>
    <col min="4" max="4" width="16.7109375" style="83" customWidth="1"/>
    <col min="5" max="5" width="24.28515625" style="83" bestFit="1" customWidth="1"/>
    <col min="6" max="16384" width="9.140625" style="83"/>
  </cols>
  <sheetData>
    <row r="1" spans="1:5" ht="18.95" customHeight="1" x14ac:dyDescent="0.2">
      <c r="A1" s="80" t="s">
        <v>0</v>
      </c>
      <c r="B1" s="80"/>
      <c r="C1" s="80"/>
      <c r="D1" s="81" t="s">
        <v>1</v>
      </c>
      <c r="E1" s="82">
        <v>2026</v>
      </c>
    </row>
    <row r="2" spans="1:5" ht="18.95" customHeight="1" x14ac:dyDescent="0.2">
      <c r="A2" s="80" t="s">
        <v>428</v>
      </c>
      <c r="B2" s="80"/>
      <c r="C2" s="80"/>
      <c r="D2" s="81" t="s">
        <v>3</v>
      </c>
      <c r="E2" s="82" t="s">
        <v>4</v>
      </c>
    </row>
    <row r="3" spans="1:5" ht="18.95" customHeight="1" x14ac:dyDescent="0.2">
      <c r="A3" s="80" t="s">
        <v>5</v>
      </c>
      <c r="B3" s="80"/>
      <c r="C3" s="80"/>
      <c r="D3" s="81" t="s">
        <v>6</v>
      </c>
      <c r="E3" s="82">
        <v>3</v>
      </c>
    </row>
    <row r="4" spans="1:5" ht="18.95" customHeight="1" x14ac:dyDescent="0.2">
      <c r="A4" s="80" t="s">
        <v>7</v>
      </c>
      <c r="B4" s="80"/>
      <c r="C4" s="80"/>
      <c r="D4" s="81"/>
      <c r="E4" s="82"/>
    </row>
    <row r="5" spans="1:5" x14ac:dyDescent="0.2">
      <c r="A5" s="84" t="s">
        <v>74</v>
      </c>
      <c r="B5" s="84"/>
      <c r="C5" s="84"/>
      <c r="D5" s="84"/>
      <c r="E5" s="84"/>
    </row>
    <row r="7" spans="1:5" x14ac:dyDescent="0.2">
      <c r="A7" s="85" t="s">
        <v>429</v>
      </c>
      <c r="B7" s="85"/>
      <c r="C7" s="85"/>
      <c r="D7" s="85"/>
      <c r="E7" s="85"/>
    </row>
    <row r="8" spans="1:5" x14ac:dyDescent="0.2">
      <c r="A8" s="86" t="s">
        <v>76</v>
      </c>
      <c r="B8" s="86" t="s">
        <v>77</v>
      </c>
      <c r="C8" s="86" t="s">
        <v>78</v>
      </c>
      <c r="D8" s="86" t="s">
        <v>272</v>
      </c>
      <c r="E8" s="86" t="s">
        <v>389</v>
      </c>
    </row>
    <row r="9" spans="1:5" x14ac:dyDescent="0.2">
      <c r="A9" s="87">
        <v>3110</v>
      </c>
      <c r="B9" s="83" t="s">
        <v>130</v>
      </c>
      <c r="C9" s="88">
        <v>176385473.69999999</v>
      </c>
      <c r="E9" s="83" t="str">
        <f>IF(OR(C9&lt;&gt;0,C10&lt;&gt;0,C11&lt;&gt;0),"","SIN INFORMACIÓN QUE REVELAR")</f>
        <v/>
      </c>
    </row>
    <row r="10" spans="1:5" x14ac:dyDescent="0.2">
      <c r="A10" s="87">
        <v>3120</v>
      </c>
      <c r="B10" s="83" t="s">
        <v>430</v>
      </c>
      <c r="C10" s="88">
        <v>51858504.060000002</v>
      </c>
      <c r="E10" s="41"/>
    </row>
    <row r="11" spans="1:5" x14ac:dyDescent="0.2">
      <c r="A11" s="87">
        <v>3130</v>
      </c>
      <c r="B11" s="83" t="s">
        <v>431</v>
      </c>
      <c r="C11" s="88">
        <v>0</v>
      </c>
    </row>
    <row r="13" spans="1:5" x14ac:dyDescent="0.2">
      <c r="A13" s="85" t="s">
        <v>432</v>
      </c>
      <c r="B13" s="85"/>
      <c r="C13" s="85"/>
      <c r="D13" s="85"/>
      <c r="E13" s="85"/>
    </row>
    <row r="14" spans="1:5" x14ac:dyDescent="0.2">
      <c r="A14" s="86" t="s">
        <v>76</v>
      </c>
      <c r="B14" s="86" t="s">
        <v>77</v>
      </c>
      <c r="C14" s="86" t="s">
        <v>78</v>
      </c>
      <c r="D14" s="86" t="s">
        <v>433</v>
      </c>
      <c r="E14" s="86"/>
    </row>
    <row r="15" spans="1:5" x14ac:dyDescent="0.2">
      <c r="A15" s="87">
        <v>3210</v>
      </c>
      <c r="B15" s="83" t="s">
        <v>434</v>
      </c>
      <c r="C15" s="88">
        <v>72890191.200000003</v>
      </c>
      <c r="E15" s="83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87">
        <v>3220</v>
      </c>
      <c r="B16" s="83" t="s">
        <v>435</v>
      </c>
      <c r="C16" s="88">
        <v>311918082.98000002</v>
      </c>
    </row>
    <row r="17" spans="1:5" x14ac:dyDescent="0.2">
      <c r="A17" s="87">
        <v>3230</v>
      </c>
      <c r="B17" s="83" t="s">
        <v>436</v>
      </c>
      <c r="C17" s="88">
        <f>SUM(C18:C21)</f>
        <v>0</v>
      </c>
    </row>
    <row r="18" spans="1:5" x14ac:dyDescent="0.2">
      <c r="A18" s="87">
        <v>3231</v>
      </c>
      <c r="B18" s="83" t="s">
        <v>437</v>
      </c>
      <c r="C18" s="88">
        <v>0</v>
      </c>
    </row>
    <row r="19" spans="1:5" x14ac:dyDescent="0.2">
      <c r="A19" s="87">
        <v>3232</v>
      </c>
      <c r="B19" s="83" t="s">
        <v>438</v>
      </c>
      <c r="C19" s="88">
        <v>0</v>
      </c>
      <c r="E19" s="41"/>
    </row>
    <row r="20" spans="1:5" x14ac:dyDescent="0.2">
      <c r="A20" s="87">
        <v>3233</v>
      </c>
      <c r="B20" s="83" t="s">
        <v>439</v>
      </c>
      <c r="C20" s="88">
        <v>0</v>
      </c>
    </row>
    <row r="21" spans="1:5" x14ac:dyDescent="0.2">
      <c r="A21" s="87">
        <v>3239</v>
      </c>
      <c r="B21" s="83" t="s">
        <v>440</v>
      </c>
      <c r="C21" s="88">
        <v>0</v>
      </c>
    </row>
    <row r="22" spans="1:5" x14ac:dyDescent="0.2">
      <c r="A22" s="87">
        <v>3240</v>
      </c>
      <c r="B22" s="83" t="s">
        <v>441</v>
      </c>
      <c r="C22" s="88">
        <f>SUM(C23:C25)</f>
        <v>0</v>
      </c>
    </row>
    <row r="23" spans="1:5" x14ac:dyDescent="0.2">
      <c r="A23" s="87">
        <v>3241</v>
      </c>
      <c r="B23" s="83" t="s">
        <v>442</v>
      </c>
      <c r="C23" s="88">
        <v>0</v>
      </c>
    </row>
    <row r="24" spans="1:5" x14ac:dyDescent="0.2">
      <c r="A24" s="87">
        <v>3242</v>
      </c>
      <c r="B24" s="83" t="s">
        <v>443</v>
      </c>
      <c r="C24" s="88">
        <v>0</v>
      </c>
    </row>
    <row r="25" spans="1:5" x14ac:dyDescent="0.2">
      <c r="A25" s="87">
        <v>3243</v>
      </c>
      <c r="B25" s="83" t="s">
        <v>444</v>
      </c>
      <c r="C25" s="88">
        <v>0</v>
      </c>
    </row>
    <row r="26" spans="1:5" x14ac:dyDescent="0.2">
      <c r="A26" s="87">
        <v>3250</v>
      </c>
      <c r="B26" s="83" t="s">
        <v>445</v>
      </c>
      <c r="C26" s="88">
        <f>SUM(C27:C29)</f>
        <v>1386.26</v>
      </c>
    </row>
    <row r="27" spans="1:5" x14ac:dyDescent="0.2">
      <c r="A27" s="87">
        <v>3251</v>
      </c>
      <c r="B27" s="83" t="s">
        <v>446</v>
      </c>
      <c r="C27" s="88">
        <v>0</v>
      </c>
    </row>
    <row r="28" spans="1:5" x14ac:dyDescent="0.2">
      <c r="A28" s="87">
        <v>3252</v>
      </c>
      <c r="B28" s="83" t="s">
        <v>447</v>
      </c>
      <c r="C28" s="88">
        <v>1386.26</v>
      </c>
    </row>
    <row r="29" spans="1:5" x14ac:dyDescent="0.2">
      <c r="A29" s="87">
        <v>3253</v>
      </c>
      <c r="B29" s="83" t="s">
        <v>448</v>
      </c>
      <c r="C29" s="88">
        <v>0</v>
      </c>
    </row>
    <row r="31" spans="1:5" x14ac:dyDescent="0.2">
      <c r="A31" s="89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3:E13"/>
    <mergeCell ref="A1:C1"/>
    <mergeCell ref="A2:C2"/>
    <mergeCell ref="A3:C3"/>
    <mergeCell ref="A4:C4"/>
    <mergeCell ref="A5:E5"/>
    <mergeCell ref="A7:E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5218-3C8F-4F86-A376-71A84F536C03}">
  <dimension ref="A1:E149"/>
  <sheetViews>
    <sheetView showGridLines="0" zoomScale="148" zoomScaleNormal="148" workbookViewId="0">
      <selection activeCell="C144" sqref="C144"/>
    </sheetView>
  </sheetViews>
  <sheetFormatPr baseColWidth="10" defaultColWidth="9.140625" defaultRowHeight="11.25" x14ac:dyDescent="0.2"/>
  <cols>
    <col min="1" max="1" width="10" style="83" customWidth="1"/>
    <col min="2" max="2" width="63.42578125" style="83" bestFit="1" customWidth="1"/>
    <col min="3" max="3" width="15.28515625" style="83" bestFit="1" customWidth="1"/>
    <col min="4" max="4" width="16.42578125" style="83" bestFit="1" customWidth="1"/>
    <col min="5" max="5" width="24.28515625" style="83" bestFit="1" customWidth="1"/>
    <col min="6" max="16384" width="9.140625" style="83"/>
  </cols>
  <sheetData>
    <row r="1" spans="1:5" s="90" customFormat="1" ht="18.95" customHeight="1" x14ac:dyDescent="0.25">
      <c r="A1" s="80" t="s">
        <v>0</v>
      </c>
      <c r="B1" s="80"/>
      <c r="C1" s="80"/>
      <c r="D1" s="81" t="s">
        <v>1</v>
      </c>
      <c r="E1" s="82">
        <v>2026</v>
      </c>
    </row>
    <row r="2" spans="1:5" s="90" customFormat="1" ht="18.95" customHeight="1" x14ac:dyDescent="0.25">
      <c r="A2" s="80" t="s">
        <v>449</v>
      </c>
      <c r="B2" s="80"/>
      <c r="C2" s="80"/>
      <c r="D2" s="81" t="s">
        <v>3</v>
      </c>
      <c r="E2" s="82" t="s">
        <v>4</v>
      </c>
    </row>
    <row r="3" spans="1:5" s="90" customFormat="1" ht="18.95" customHeight="1" x14ac:dyDescent="0.25">
      <c r="A3" s="80" t="s">
        <v>5</v>
      </c>
      <c r="B3" s="80"/>
      <c r="C3" s="80"/>
      <c r="D3" s="81" t="s">
        <v>6</v>
      </c>
      <c r="E3" s="82">
        <v>3</v>
      </c>
    </row>
    <row r="4" spans="1:5" s="90" customFormat="1" ht="18.95" customHeight="1" x14ac:dyDescent="0.25">
      <c r="A4" s="80" t="s">
        <v>7</v>
      </c>
      <c r="B4" s="80"/>
      <c r="C4" s="80"/>
      <c r="D4" s="81"/>
      <c r="E4" s="82"/>
    </row>
    <row r="5" spans="1:5" x14ac:dyDescent="0.2">
      <c r="A5" s="84" t="s">
        <v>74</v>
      </c>
      <c r="B5" s="84"/>
      <c r="C5" s="84"/>
      <c r="D5" s="84"/>
      <c r="E5" s="84"/>
    </row>
    <row r="7" spans="1:5" x14ac:dyDescent="0.2">
      <c r="A7" s="85" t="s">
        <v>450</v>
      </c>
      <c r="B7" s="85"/>
      <c r="C7" s="85"/>
      <c r="D7" s="85"/>
      <c r="E7" s="91"/>
    </row>
    <row r="8" spans="1:5" x14ac:dyDescent="0.2">
      <c r="A8" s="86" t="s">
        <v>76</v>
      </c>
      <c r="B8" s="86" t="s">
        <v>77</v>
      </c>
      <c r="C8" s="92">
        <v>2026</v>
      </c>
      <c r="D8" s="92">
        <v>2025</v>
      </c>
      <c r="E8" s="93"/>
    </row>
    <row r="9" spans="1:5" x14ac:dyDescent="0.2">
      <c r="A9" s="87">
        <v>1111</v>
      </c>
      <c r="B9" s="83" t="s">
        <v>451</v>
      </c>
      <c r="C9" s="88">
        <v>0</v>
      </c>
      <c r="D9" s="88">
        <v>0</v>
      </c>
      <c r="E9" s="83" t="str">
        <f>IF(OR(C9&lt;&gt;0,C10&lt;&gt;0,C11&lt;&gt;0,C12&lt;&gt;0,C13&lt;&gt;0,C14&lt;&gt;0,C15&lt;&gt;0,C16&lt;&gt;0),"","SIN INFORMACIÓN QUE REVELAR")</f>
        <v/>
      </c>
    </row>
    <row r="10" spans="1:5" x14ac:dyDescent="0.2">
      <c r="A10" s="87">
        <v>1112</v>
      </c>
      <c r="B10" s="83" t="s">
        <v>452</v>
      </c>
      <c r="C10" s="88">
        <v>187552536.06999999</v>
      </c>
      <c r="D10" s="88">
        <v>250771964.77000001</v>
      </c>
    </row>
    <row r="11" spans="1:5" x14ac:dyDescent="0.2">
      <c r="A11" s="87">
        <v>1113</v>
      </c>
      <c r="B11" s="83" t="s">
        <v>453</v>
      </c>
      <c r="C11" s="88">
        <v>0</v>
      </c>
      <c r="D11" s="88">
        <v>0</v>
      </c>
    </row>
    <row r="12" spans="1:5" x14ac:dyDescent="0.2">
      <c r="A12" s="87">
        <v>1114</v>
      </c>
      <c r="B12" s="83" t="s">
        <v>273</v>
      </c>
      <c r="C12" s="88">
        <v>111291431.94</v>
      </c>
      <c r="D12" s="88">
        <v>0</v>
      </c>
    </row>
    <row r="13" spans="1:5" x14ac:dyDescent="0.2">
      <c r="A13" s="87">
        <v>1115</v>
      </c>
      <c r="B13" s="83" t="s">
        <v>274</v>
      </c>
      <c r="C13" s="88">
        <v>0</v>
      </c>
      <c r="D13" s="88">
        <v>0</v>
      </c>
    </row>
    <row r="14" spans="1:5" x14ac:dyDescent="0.2">
      <c r="A14" s="87">
        <v>1116</v>
      </c>
      <c r="B14" s="83" t="s">
        <v>454</v>
      </c>
      <c r="C14" s="88">
        <v>0</v>
      </c>
      <c r="D14" s="88">
        <v>0</v>
      </c>
    </row>
    <row r="15" spans="1:5" x14ac:dyDescent="0.2">
      <c r="A15" s="87">
        <v>1119</v>
      </c>
      <c r="B15" s="83" t="s">
        <v>455</v>
      </c>
      <c r="C15" s="88">
        <v>0</v>
      </c>
      <c r="D15" s="88">
        <v>0</v>
      </c>
    </row>
    <row r="16" spans="1:5" x14ac:dyDescent="0.2">
      <c r="A16" s="94">
        <v>1110</v>
      </c>
      <c r="B16" s="89" t="s">
        <v>456</v>
      </c>
      <c r="C16" s="95">
        <f>SUM(C9:C15)</f>
        <v>298843968.00999999</v>
      </c>
      <c r="D16" s="95">
        <f>SUM(D9:D15)</f>
        <v>250771964.77000001</v>
      </c>
    </row>
    <row r="19" spans="1:5" x14ac:dyDescent="0.2">
      <c r="A19" s="85" t="s">
        <v>457</v>
      </c>
      <c r="B19" s="85"/>
      <c r="C19" s="85"/>
      <c r="D19" s="85"/>
    </row>
    <row r="20" spans="1:5" x14ac:dyDescent="0.2">
      <c r="A20" s="86" t="s">
        <v>76</v>
      </c>
      <c r="B20" s="86" t="s">
        <v>77</v>
      </c>
      <c r="C20" s="92">
        <v>2026</v>
      </c>
      <c r="D20" s="92">
        <v>2025</v>
      </c>
    </row>
    <row r="21" spans="1:5" x14ac:dyDescent="0.2">
      <c r="A21" s="94">
        <v>1230</v>
      </c>
      <c r="B21" s="89" t="s">
        <v>323</v>
      </c>
      <c r="C21" s="95">
        <f>SUM(C22:C28)</f>
        <v>355824.22</v>
      </c>
      <c r="D21" s="95">
        <f>SUM(D22:D28)</f>
        <v>0</v>
      </c>
      <c r="E21" s="83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87">
        <v>1231</v>
      </c>
      <c r="B22" s="83" t="s">
        <v>324</v>
      </c>
      <c r="C22" s="88">
        <v>0</v>
      </c>
      <c r="D22" s="88">
        <v>0</v>
      </c>
    </row>
    <row r="23" spans="1:5" x14ac:dyDescent="0.2">
      <c r="A23" s="87">
        <v>1232</v>
      </c>
      <c r="B23" s="83" t="s">
        <v>325</v>
      </c>
      <c r="C23" s="88">
        <v>0</v>
      </c>
      <c r="D23" s="88">
        <v>0</v>
      </c>
    </row>
    <row r="24" spans="1:5" x14ac:dyDescent="0.2">
      <c r="A24" s="87">
        <v>1233</v>
      </c>
      <c r="B24" s="83" t="s">
        <v>326</v>
      </c>
      <c r="C24" s="88">
        <v>0</v>
      </c>
      <c r="D24" s="88">
        <v>0</v>
      </c>
    </row>
    <row r="25" spans="1:5" x14ac:dyDescent="0.2">
      <c r="A25" s="87">
        <v>1234</v>
      </c>
      <c r="B25" s="83" t="s">
        <v>327</v>
      </c>
      <c r="C25" s="88">
        <v>0</v>
      </c>
      <c r="D25" s="88">
        <v>0</v>
      </c>
    </row>
    <row r="26" spans="1:5" x14ac:dyDescent="0.2">
      <c r="A26" s="87">
        <v>1235</v>
      </c>
      <c r="B26" s="83" t="s">
        <v>328</v>
      </c>
      <c r="C26" s="88">
        <v>0</v>
      </c>
      <c r="D26" s="88">
        <v>0</v>
      </c>
    </row>
    <row r="27" spans="1:5" x14ac:dyDescent="0.2">
      <c r="A27" s="87">
        <v>1236</v>
      </c>
      <c r="B27" s="83" t="s">
        <v>329</v>
      </c>
      <c r="C27" s="88">
        <v>355824.22</v>
      </c>
      <c r="D27" s="88">
        <v>0</v>
      </c>
    </row>
    <row r="28" spans="1:5" x14ac:dyDescent="0.2">
      <c r="A28" s="87">
        <v>1239</v>
      </c>
      <c r="B28" s="83" t="s">
        <v>330</v>
      </c>
      <c r="C28" s="88">
        <v>0</v>
      </c>
      <c r="D28" s="88">
        <v>0</v>
      </c>
    </row>
    <row r="29" spans="1:5" x14ac:dyDescent="0.2">
      <c r="A29" s="94">
        <v>1240</v>
      </c>
      <c r="B29" s="89" t="s">
        <v>331</v>
      </c>
      <c r="C29" s="95">
        <f>SUM(C30:C37)</f>
        <v>3467144.25</v>
      </c>
      <c r="D29" s="95">
        <f>SUM(D30:D37)</f>
        <v>10750885.439999999</v>
      </c>
    </row>
    <row r="30" spans="1:5" x14ac:dyDescent="0.2">
      <c r="A30" s="87">
        <v>1241</v>
      </c>
      <c r="B30" s="83" t="s">
        <v>332</v>
      </c>
      <c r="C30" s="88">
        <v>1762795.45</v>
      </c>
      <c r="D30" s="88">
        <v>2770558.4</v>
      </c>
    </row>
    <row r="31" spans="1:5" x14ac:dyDescent="0.2">
      <c r="A31" s="87">
        <v>1242</v>
      </c>
      <c r="B31" s="83" t="s">
        <v>333</v>
      </c>
      <c r="C31" s="88">
        <v>0</v>
      </c>
      <c r="D31" s="88">
        <v>0</v>
      </c>
    </row>
    <row r="32" spans="1:5" x14ac:dyDescent="0.2">
      <c r="A32" s="87">
        <v>1243</v>
      </c>
      <c r="B32" s="83" t="s">
        <v>334</v>
      </c>
      <c r="C32" s="88">
        <v>0</v>
      </c>
      <c r="D32" s="88">
        <v>0</v>
      </c>
    </row>
    <row r="33" spans="1:5" x14ac:dyDescent="0.2">
      <c r="A33" s="87">
        <v>1244</v>
      </c>
      <c r="B33" s="83" t="s">
        <v>335</v>
      </c>
      <c r="C33" s="88">
        <v>1566680</v>
      </c>
      <c r="D33" s="88">
        <v>0</v>
      </c>
    </row>
    <row r="34" spans="1:5" x14ac:dyDescent="0.2">
      <c r="A34" s="87">
        <v>1245</v>
      </c>
      <c r="B34" s="83" t="s">
        <v>336</v>
      </c>
      <c r="C34" s="88">
        <v>0</v>
      </c>
      <c r="D34" s="88">
        <v>0</v>
      </c>
    </row>
    <row r="35" spans="1:5" x14ac:dyDescent="0.2">
      <c r="A35" s="87">
        <v>1246</v>
      </c>
      <c r="B35" s="83" t="s">
        <v>337</v>
      </c>
      <c r="C35" s="88">
        <v>137668.79999999999</v>
      </c>
      <c r="D35" s="88">
        <v>7980327.04</v>
      </c>
    </row>
    <row r="36" spans="1:5" x14ac:dyDescent="0.2">
      <c r="A36" s="87">
        <v>1247</v>
      </c>
      <c r="B36" s="83" t="s">
        <v>338</v>
      </c>
      <c r="C36" s="88">
        <v>0</v>
      </c>
      <c r="D36" s="88">
        <v>0</v>
      </c>
    </row>
    <row r="37" spans="1:5" x14ac:dyDescent="0.2">
      <c r="A37" s="87">
        <v>1248</v>
      </c>
      <c r="B37" s="83" t="s">
        <v>339</v>
      </c>
      <c r="C37" s="88">
        <v>0</v>
      </c>
      <c r="D37" s="88">
        <v>0</v>
      </c>
    </row>
    <row r="38" spans="1:5" x14ac:dyDescent="0.2">
      <c r="A38" s="96">
        <v>1250</v>
      </c>
      <c r="B38" s="79" t="s">
        <v>345</v>
      </c>
      <c r="C38" s="97">
        <f>SUM(C39:C43)</f>
        <v>0</v>
      </c>
      <c r="D38" s="97">
        <f>SUM(D39:D43)</f>
        <v>0</v>
      </c>
    </row>
    <row r="39" spans="1:5" x14ac:dyDescent="0.2">
      <c r="A39" s="75">
        <v>1251</v>
      </c>
      <c r="B39" s="76" t="s">
        <v>346</v>
      </c>
      <c r="C39" s="77">
        <v>0</v>
      </c>
      <c r="D39" s="77">
        <v>0</v>
      </c>
    </row>
    <row r="40" spans="1:5" x14ac:dyDescent="0.2">
      <c r="A40" s="75">
        <v>1252</v>
      </c>
      <c r="B40" s="76" t="s">
        <v>347</v>
      </c>
      <c r="C40" s="77">
        <v>0</v>
      </c>
      <c r="D40" s="77">
        <v>0</v>
      </c>
    </row>
    <row r="41" spans="1:5" x14ac:dyDescent="0.2">
      <c r="A41" s="75">
        <v>1253</v>
      </c>
      <c r="B41" s="76" t="s">
        <v>348</v>
      </c>
      <c r="C41" s="77">
        <v>0</v>
      </c>
      <c r="D41" s="77">
        <v>0</v>
      </c>
    </row>
    <row r="42" spans="1:5" x14ac:dyDescent="0.2">
      <c r="A42" s="75">
        <v>1254</v>
      </c>
      <c r="B42" s="76" t="s">
        <v>349</v>
      </c>
      <c r="C42" s="77">
        <v>0</v>
      </c>
      <c r="D42" s="77">
        <v>0</v>
      </c>
    </row>
    <row r="43" spans="1:5" x14ac:dyDescent="0.2">
      <c r="A43" s="75">
        <v>1259</v>
      </c>
      <c r="B43" s="76" t="s">
        <v>350</v>
      </c>
      <c r="C43" s="77">
        <v>0</v>
      </c>
      <c r="D43" s="77">
        <v>0</v>
      </c>
    </row>
    <row r="44" spans="1:5" x14ac:dyDescent="0.2">
      <c r="B44" s="98" t="s">
        <v>458</v>
      </c>
      <c r="C44" s="95">
        <f>C21+C29+C38</f>
        <v>3822968.4699999997</v>
      </c>
      <c r="D44" s="95">
        <f>D21+D29+D38</f>
        <v>10750885.439999999</v>
      </c>
    </row>
    <row r="46" spans="1:5" x14ac:dyDescent="0.2">
      <c r="A46" s="85" t="s">
        <v>459</v>
      </c>
      <c r="B46" s="85"/>
      <c r="C46" s="85"/>
      <c r="D46" s="85"/>
      <c r="E46" s="91"/>
    </row>
    <row r="47" spans="1:5" x14ac:dyDescent="0.2">
      <c r="A47" s="86" t="s">
        <v>76</v>
      </c>
      <c r="B47" s="86" t="s">
        <v>77</v>
      </c>
      <c r="C47" s="92">
        <v>2026</v>
      </c>
      <c r="D47" s="92">
        <v>2025</v>
      </c>
      <c r="E47" s="93"/>
    </row>
    <row r="48" spans="1:5" x14ac:dyDescent="0.2">
      <c r="A48" s="94">
        <v>3210</v>
      </c>
      <c r="B48" s="89" t="s">
        <v>460</v>
      </c>
      <c r="C48" s="95">
        <v>72890191.200000003</v>
      </c>
      <c r="D48" s="95">
        <v>59804531.100000001</v>
      </c>
      <c r="E48" s="83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87"/>
      <c r="B49" s="98" t="s">
        <v>461</v>
      </c>
      <c r="C49" s="95">
        <f>C54+C66+C94+C97+C50</f>
        <v>22297198.490000002</v>
      </c>
      <c r="D49" s="95">
        <f>D54+D66+D94+D97+D50</f>
        <v>36466747.519999996</v>
      </c>
    </row>
    <row r="50" spans="1:4" x14ac:dyDescent="0.2">
      <c r="A50" s="99">
        <v>5100</v>
      </c>
      <c r="B50" s="100" t="s">
        <v>159</v>
      </c>
      <c r="C50" s="101">
        <f>SUM(C53+C51)</f>
        <v>0</v>
      </c>
      <c r="D50" s="101">
        <f>SUM(D53+D51)</f>
        <v>0</v>
      </c>
    </row>
    <row r="51" spans="1:4" x14ac:dyDescent="0.2">
      <c r="A51" s="96">
        <v>5120</v>
      </c>
      <c r="B51" s="102" t="s">
        <v>308</v>
      </c>
      <c r="C51" s="97">
        <f>C52</f>
        <v>0</v>
      </c>
      <c r="D51" s="97">
        <f>D52</f>
        <v>0</v>
      </c>
    </row>
    <row r="52" spans="1:4" x14ac:dyDescent="0.2">
      <c r="A52" s="75">
        <v>5120</v>
      </c>
      <c r="B52" s="103" t="s">
        <v>308</v>
      </c>
      <c r="C52" s="77">
        <v>0</v>
      </c>
      <c r="D52" s="77">
        <v>0</v>
      </c>
    </row>
    <row r="53" spans="1:4" x14ac:dyDescent="0.2">
      <c r="A53" s="104">
        <v>5130</v>
      </c>
      <c r="B53" s="105" t="s">
        <v>462</v>
      </c>
      <c r="C53" s="106">
        <v>0</v>
      </c>
      <c r="D53" s="106">
        <v>0</v>
      </c>
    </row>
    <row r="54" spans="1:4" x14ac:dyDescent="0.2">
      <c r="A54" s="94">
        <v>5400</v>
      </c>
      <c r="B54" s="89" t="s">
        <v>225</v>
      </c>
      <c r="C54" s="95">
        <f>C55+C57+C59+C61+C63</f>
        <v>0</v>
      </c>
      <c r="D54" s="95">
        <f>D55+D57+D59+D61+D63</f>
        <v>0</v>
      </c>
    </row>
    <row r="55" spans="1:4" x14ac:dyDescent="0.2">
      <c r="A55" s="87">
        <v>5410</v>
      </c>
      <c r="B55" s="83" t="s">
        <v>463</v>
      </c>
      <c r="C55" s="88">
        <f>C56</f>
        <v>0</v>
      </c>
      <c r="D55" s="88">
        <f>D56</f>
        <v>0</v>
      </c>
    </row>
    <row r="56" spans="1:4" x14ac:dyDescent="0.2">
      <c r="A56" s="87">
        <v>5411</v>
      </c>
      <c r="B56" s="83" t="s">
        <v>227</v>
      </c>
      <c r="C56" s="88">
        <v>0</v>
      </c>
      <c r="D56" s="88">
        <v>0</v>
      </c>
    </row>
    <row r="57" spans="1:4" x14ac:dyDescent="0.2">
      <c r="A57" s="87">
        <v>5420</v>
      </c>
      <c r="B57" s="83" t="s">
        <v>464</v>
      </c>
      <c r="C57" s="88">
        <f>C58</f>
        <v>0</v>
      </c>
      <c r="D57" s="88">
        <f>D58</f>
        <v>0</v>
      </c>
    </row>
    <row r="58" spans="1:4" x14ac:dyDescent="0.2">
      <c r="A58" s="87">
        <v>5421</v>
      </c>
      <c r="B58" s="83" t="s">
        <v>230</v>
      </c>
      <c r="C58" s="88">
        <v>0</v>
      </c>
      <c r="D58" s="88">
        <v>0</v>
      </c>
    </row>
    <row r="59" spans="1:4" x14ac:dyDescent="0.2">
      <c r="A59" s="87">
        <v>5430</v>
      </c>
      <c r="B59" s="83" t="s">
        <v>465</v>
      </c>
      <c r="C59" s="88">
        <f>C60</f>
        <v>0</v>
      </c>
      <c r="D59" s="88">
        <f>D60</f>
        <v>0</v>
      </c>
    </row>
    <row r="60" spans="1:4" x14ac:dyDescent="0.2">
      <c r="A60" s="87">
        <v>5431</v>
      </c>
      <c r="B60" s="83" t="s">
        <v>233</v>
      </c>
      <c r="C60" s="88">
        <v>0</v>
      </c>
      <c r="D60" s="88">
        <v>0</v>
      </c>
    </row>
    <row r="61" spans="1:4" x14ac:dyDescent="0.2">
      <c r="A61" s="87">
        <v>5440</v>
      </c>
      <c r="B61" s="83" t="s">
        <v>466</v>
      </c>
      <c r="C61" s="88">
        <f>C62</f>
        <v>0</v>
      </c>
      <c r="D61" s="88">
        <f>D62</f>
        <v>0</v>
      </c>
    </row>
    <row r="62" spans="1:4" x14ac:dyDescent="0.2">
      <c r="A62" s="87">
        <v>5441</v>
      </c>
      <c r="B62" s="83" t="s">
        <v>466</v>
      </c>
      <c r="C62" s="88">
        <v>0</v>
      </c>
      <c r="D62" s="88">
        <v>0</v>
      </c>
    </row>
    <row r="63" spans="1:4" x14ac:dyDescent="0.2">
      <c r="A63" s="87">
        <v>5450</v>
      </c>
      <c r="B63" s="83" t="s">
        <v>467</v>
      </c>
      <c r="C63" s="88">
        <f>SUM(C64:C65)</f>
        <v>0</v>
      </c>
      <c r="D63" s="88">
        <f>SUM(D64:D65)</f>
        <v>0</v>
      </c>
    </row>
    <row r="64" spans="1:4" x14ac:dyDescent="0.2">
      <c r="A64" s="87">
        <v>5451</v>
      </c>
      <c r="B64" s="83" t="s">
        <v>237</v>
      </c>
      <c r="C64" s="88">
        <v>0</v>
      </c>
      <c r="D64" s="88">
        <v>0</v>
      </c>
    </row>
    <row r="65" spans="1:4" x14ac:dyDescent="0.2">
      <c r="A65" s="87">
        <v>5452</v>
      </c>
      <c r="B65" s="83" t="s">
        <v>238</v>
      </c>
      <c r="C65" s="88">
        <v>0</v>
      </c>
      <c r="D65" s="88">
        <v>0</v>
      </c>
    </row>
    <row r="66" spans="1:4" x14ac:dyDescent="0.2">
      <c r="A66" s="94">
        <v>5500</v>
      </c>
      <c r="B66" s="89" t="s">
        <v>239</v>
      </c>
      <c r="C66" s="95">
        <f>C67+C76+C79+C85</f>
        <v>22297198.490000002</v>
      </c>
      <c r="D66" s="95">
        <f>D67+D76+D79+D85</f>
        <v>30552623.049999997</v>
      </c>
    </row>
    <row r="67" spans="1:4" x14ac:dyDescent="0.2">
      <c r="A67" s="87">
        <v>5510</v>
      </c>
      <c r="B67" s="83" t="s">
        <v>240</v>
      </c>
      <c r="C67" s="88">
        <f>SUM(C68:C75)</f>
        <v>22297184.810000002</v>
      </c>
      <c r="D67" s="88">
        <f>SUM(D68:D75)</f>
        <v>29101805.879999999</v>
      </c>
    </row>
    <row r="68" spans="1:4" x14ac:dyDescent="0.2">
      <c r="A68" s="87">
        <v>5511</v>
      </c>
      <c r="B68" s="83" t="s">
        <v>241</v>
      </c>
      <c r="C68" s="88">
        <v>0</v>
      </c>
      <c r="D68" s="88">
        <v>0</v>
      </c>
    </row>
    <row r="69" spans="1:4" x14ac:dyDescent="0.2">
      <c r="A69" s="87">
        <v>5512</v>
      </c>
      <c r="B69" s="83" t="s">
        <v>242</v>
      </c>
      <c r="C69" s="88">
        <v>0</v>
      </c>
      <c r="D69" s="88">
        <v>0</v>
      </c>
    </row>
    <row r="70" spans="1:4" x14ac:dyDescent="0.2">
      <c r="A70" s="87">
        <v>5513</v>
      </c>
      <c r="B70" s="83" t="s">
        <v>243</v>
      </c>
      <c r="C70" s="88">
        <v>5529139</v>
      </c>
      <c r="D70" s="88">
        <v>7372186</v>
      </c>
    </row>
    <row r="71" spans="1:4" x14ac:dyDescent="0.2">
      <c r="A71" s="87">
        <v>5514</v>
      </c>
      <c r="B71" s="83" t="s">
        <v>244</v>
      </c>
      <c r="C71" s="88">
        <v>0</v>
      </c>
      <c r="D71" s="88">
        <v>0</v>
      </c>
    </row>
    <row r="72" spans="1:4" x14ac:dyDescent="0.2">
      <c r="A72" s="87">
        <v>5515</v>
      </c>
      <c r="B72" s="83" t="s">
        <v>245</v>
      </c>
      <c r="C72" s="88">
        <v>16768045.810000001</v>
      </c>
      <c r="D72" s="88">
        <v>21729619.879999999</v>
      </c>
    </row>
    <row r="73" spans="1:4" x14ac:dyDescent="0.2">
      <c r="A73" s="87">
        <v>5516</v>
      </c>
      <c r="B73" s="83" t="s">
        <v>246</v>
      </c>
      <c r="C73" s="88">
        <v>0</v>
      </c>
      <c r="D73" s="88">
        <v>0</v>
      </c>
    </row>
    <row r="74" spans="1:4" x14ac:dyDescent="0.2">
      <c r="A74" s="87">
        <v>5517</v>
      </c>
      <c r="B74" s="83" t="s">
        <v>247</v>
      </c>
      <c r="C74" s="88">
        <v>0</v>
      </c>
      <c r="D74" s="88">
        <v>0</v>
      </c>
    </row>
    <row r="75" spans="1:4" x14ac:dyDescent="0.2">
      <c r="A75" s="87">
        <v>5518</v>
      </c>
      <c r="B75" s="83" t="s">
        <v>248</v>
      </c>
      <c r="C75" s="88">
        <v>0</v>
      </c>
      <c r="D75" s="88">
        <v>0</v>
      </c>
    </row>
    <row r="76" spans="1:4" x14ac:dyDescent="0.2">
      <c r="A76" s="87">
        <v>5520</v>
      </c>
      <c r="B76" s="83" t="s">
        <v>249</v>
      </c>
      <c r="C76" s="88">
        <f>SUM(C77:C78)</f>
        <v>0</v>
      </c>
      <c r="D76" s="88">
        <f>SUM(D77:D78)</f>
        <v>0</v>
      </c>
    </row>
    <row r="77" spans="1:4" x14ac:dyDescent="0.2">
      <c r="A77" s="87">
        <v>5521</v>
      </c>
      <c r="B77" s="83" t="s">
        <v>250</v>
      </c>
      <c r="C77" s="88">
        <v>0</v>
      </c>
      <c r="D77" s="88">
        <v>0</v>
      </c>
    </row>
    <row r="78" spans="1:4" x14ac:dyDescent="0.2">
      <c r="A78" s="87">
        <v>5522</v>
      </c>
      <c r="B78" s="83" t="s">
        <v>251</v>
      </c>
      <c r="C78" s="88">
        <v>0</v>
      </c>
      <c r="D78" s="88">
        <v>0</v>
      </c>
    </row>
    <row r="79" spans="1:4" x14ac:dyDescent="0.2">
      <c r="A79" s="87">
        <v>5530</v>
      </c>
      <c r="B79" s="83" t="s">
        <v>252</v>
      </c>
      <c r="C79" s="88">
        <f>SUM(C80:C84)</f>
        <v>0</v>
      </c>
      <c r="D79" s="88">
        <f>SUM(D80:D84)</f>
        <v>0</v>
      </c>
    </row>
    <row r="80" spans="1:4" x14ac:dyDescent="0.2">
      <c r="A80" s="87">
        <v>5531</v>
      </c>
      <c r="B80" s="83" t="s">
        <v>253</v>
      </c>
      <c r="C80" s="88">
        <v>0</v>
      </c>
      <c r="D80" s="88">
        <v>0</v>
      </c>
    </row>
    <row r="81" spans="1:4" x14ac:dyDescent="0.2">
      <c r="A81" s="87">
        <v>5532</v>
      </c>
      <c r="B81" s="83" t="s">
        <v>254</v>
      </c>
      <c r="C81" s="88">
        <v>0</v>
      </c>
      <c r="D81" s="88">
        <v>0</v>
      </c>
    </row>
    <row r="82" spans="1:4" x14ac:dyDescent="0.2">
      <c r="A82" s="87">
        <v>5533</v>
      </c>
      <c r="B82" s="83" t="s">
        <v>255</v>
      </c>
      <c r="C82" s="88">
        <v>0</v>
      </c>
      <c r="D82" s="88">
        <v>0</v>
      </c>
    </row>
    <row r="83" spans="1:4" x14ac:dyDescent="0.2">
      <c r="A83" s="87">
        <v>5534</v>
      </c>
      <c r="B83" s="83" t="s">
        <v>256</v>
      </c>
      <c r="C83" s="88">
        <v>0</v>
      </c>
      <c r="D83" s="88">
        <v>0</v>
      </c>
    </row>
    <row r="84" spans="1:4" x14ac:dyDescent="0.2">
      <c r="A84" s="87">
        <v>5535</v>
      </c>
      <c r="B84" s="83" t="s">
        <v>257</v>
      </c>
      <c r="C84" s="88">
        <v>0</v>
      </c>
      <c r="D84" s="88">
        <v>0</v>
      </c>
    </row>
    <row r="85" spans="1:4" x14ac:dyDescent="0.2">
      <c r="A85" s="87">
        <v>5590</v>
      </c>
      <c r="B85" s="83" t="s">
        <v>258</v>
      </c>
      <c r="C85" s="88">
        <f>SUM(C86:C93)</f>
        <v>13.68</v>
      </c>
      <c r="D85" s="88">
        <f>SUM(D86:D93)</f>
        <v>1450817.17</v>
      </c>
    </row>
    <row r="86" spans="1:4" x14ac:dyDescent="0.2">
      <c r="A86" s="87">
        <v>5591</v>
      </c>
      <c r="B86" s="83" t="s">
        <v>259</v>
      </c>
      <c r="C86" s="88">
        <v>0</v>
      </c>
      <c r="D86" s="88">
        <v>0</v>
      </c>
    </row>
    <row r="87" spans="1:4" x14ac:dyDescent="0.2">
      <c r="A87" s="87">
        <v>5592</v>
      </c>
      <c r="B87" s="83" t="s">
        <v>260</v>
      </c>
      <c r="C87" s="88">
        <v>0</v>
      </c>
      <c r="D87" s="88">
        <v>0</v>
      </c>
    </row>
    <row r="88" spans="1:4" x14ac:dyDescent="0.2">
      <c r="A88" s="87">
        <v>5593</v>
      </c>
      <c r="B88" s="83" t="s">
        <v>261</v>
      </c>
      <c r="C88" s="88">
        <v>0</v>
      </c>
      <c r="D88" s="88">
        <v>0</v>
      </c>
    </row>
    <row r="89" spans="1:4" x14ac:dyDescent="0.2">
      <c r="A89" s="87">
        <v>5594</v>
      </c>
      <c r="B89" s="83" t="s">
        <v>468</v>
      </c>
      <c r="C89" s="88">
        <v>0</v>
      </c>
      <c r="D89" s="88">
        <v>0</v>
      </c>
    </row>
    <row r="90" spans="1:4" x14ac:dyDescent="0.2">
      <c r="A90" s="87">
        <v>5595</v>
      </c>
      <c r="B90" s="83" t="s">
        <v>263</v>
      </c>
      <c r="C90" s="88">
        <v>0</v>
      </c>
      <c r="D90" s="88">
        <v>0</v>
      </c>
    </row>
    <row r="91" spans="1:4" x14ac:dyDescent="0.2">
      <c r="A91" s="87">
        <v>5596</v>
      </c>
      <c r="B91" s="83" t="s">
        <v>155</v>
      </c>
      <c r="C91" s="88">
        <v>0</v>
      </c>
      <c r="D91" s="88">
        <v>0</v>
      </c>
    </row>
    <row r="92" spans="1:4" x14ac:dyDescent="0.2">
      <c r="A92" s="87">
        <v>5597</v>
      </c>
      <c r="B92" s="83" t="s">
        <v>264</v>
      </c>
      <c r="C92" s="88">
        <v>0</v>
      </c>
      <c r="D92" s="88">
        <v>0</v>
      </c>
    </row>
    <row r="93" spans="1:4" x14ac:dyDescent="0.2">
      <c r="A93" s="87">
        <v>5599</v>
      </c>
      <c r="B93" s="83" t="s">
        <v>266</v>
      </c>
      <c r="C93" s="88">
        <v>13.68</v>
      </c>
      <c r="D93" s="88">
        <v>1450817.17</v>
      </c>
    </row>
    <row r="94" spans="1:4" x14ac:dyDescent="0.2">
      <c r="A94" s="94">
        <v>5600</v>
      </c>
      <c r="B94" s="89" t="s">
        <v>267</v>
      </c>
      <c r="C94" s="95">
        <f>C95</f>
        <v>0</v>
      </c>
      <c r="D94" s="95">
        <f>D95</f>
        <v>0</v>
      </c>
    </row>
    <row r="95" spans="1:4" x14ac:dyDescent="0.2">
      <c r="A95" s="87">
        <v>5610</v>
      </c>
      <c r="B95" s="83" t="s">
        <v>268</v>
      </c>
      <c r="C95" s="88">
        <f>C96</f>
        <v>0</v>
      </c>
      <c r="D95" s="88">
        <f>D96</f>
        <v>0</v>
      </c>
    </row>
    <row r="96" spans="1:4" x14ac:dyDescent="0.2">
      <c r="A96" s="87">
        <v>5611</v>
      </c>
      <c r="B96" s="83" t="s">
        <v>269</v>
      </c>
      <c r="C96" s="88">
        <v>0</v>
      </c>
      <c r="D96" s="88">
        <v>0</v>
      </c>
    </row>
    <row r="97" spans="1:4" x14ac:dyDescent="0.2">
      <c r="A97" s="94">
        <v>2110</v>
      </c>
      <c r="B97" s="107" t="s">
        <v>469</v>
      </c>
      <c r="C97" s="95">
        <f>SUM(C98:C102)</f>
        <v>0</v>
      </c>
      <c r="D97" s="95">
        <f>SUM(D98:D102)</f>
        <v>5914124.4699999997</v>
      </c>
    </row>
    <row r="98" spans="1:4" x14ac:dyDescent="0.2">
      <c r="A98" s="87">
        <v>2111</v>
      </c>
      <c r="B98" s="83" t="s">
        <v>470</v>
      </c>
      <c r="C98" s="88">
        <v>0</v>
      </c>
      <c r="D98" s="88">
        <v>0</v>
      </c>
    </row>
    <row r="99" spans="1:4" x14ac:dyDescent="0.2">
      <c r="A99" s="87">
        <v>2112</v>
      </c>
      <c r="B99" s="83" t="s">
        <v>471</v>
      </c>
      <c r="C99" s="88">
        <v>0</v>
      </c>
      <c r="D99" s="88">
        <v>1860765.97</v>
      </c>
    </row>
    <row r="100" spans="1:4" x14ac:dyDescent="0.2">
      <c r="A100" s="87">
        <v>2112</v>
      </c>
      <c r="B100" s="83" t="s">
        <v>472</v>
      </c>
      <c r="C100" s="88">
        <v>0</v>
      </c>
      <c r="D100" s="88">
        <v>4053358.5</v>
      </c>
    </row>
    <row r="101" spans="1:4" x14ac:dyDescent="0.2">
      <c r="A101" s="87">
        <v>2115</v>
      </c>
      <c r="B101" s="83" t="s">
        <v>473</v>
      </c>
      <c r="C101" s="88">
        <v>0</v>
      </c>
      <c r="D101" s="88">
        <v>0</v>
      </c>
    </row>
    <row r="102" spans="1:4" x14ac:dyDescent="0.2">
      <c r="A102" s="87">
        <v>2114</v>
      </c>
      <c r="B102" s="83" t="s">
        <v>474</v>
      </c>
      <c r="C102" s="88">
        <v>0</v>
      </c>
      <c r="D102" s="88">
        <v>0</v>
      </c>
    </row>
    <row r="103" spans="1:4" x14ac:dyDescent="0.2">
      <c r="A103" s="104"/>
      <c r="B103" s="108" t="s">
        <v>475</v>
      </c>
      <c r="C103" s="101">
        <f>+C104+C106+C112</f>
        <v>0</v>
      </c>
      <c r="D103" s="101">
        <f>+D104+D106+D112</f>
        <v>0</v>
      </c>
    </row>
    <row r="104" spans="1:4" x14ac:dyDescent="0.2">
      <c r="A104" s="99">
        <v>1270</v>
      </c>
      <c r="B104" s="100" t="s">
        <v>351</v>
      </c>
      <c r="C104" s="109">
        <f>+C105</f>
        <v>0</v>
      </c>
      <c r="D104" s="109">
        <f>+D105</f>
        <v>0</v>
      </c>
    </row>
    <row r="105" spans="1:4" x14ac:dyDescent="0.2">
      <c r="A105" s="104">
        <v>1273</v>
      </c>
      <c r="B105" s="105" t="s">
        <v>476</v>
      </c>
      <c r="C105" s="110">
        <v>0</v>
      </c>
      <c r="D105" s="110">
        <v>0</v>
      </c>
    </row>
    <row r="106" spans="1:4" x14ac:dyDescent="0.2">
      <c r="A106" s="99">
        <v>1140</v>
      </c>
      <c r="B106" s="100" t="s">
        <v>477</v>
      </c>
      <c r="C106" s="111">
        <f>SUM(C107:C111)</f>
        <v>0</v>
      </c>
      <c r="D106" s="111">
        <f>SUM(D107:D111)</f>
        <v>0</v>
      </c>
    </row>
    <row r="107" spans="1:4" x14ac:dyDescent="0.2">
      <c r="A107" s="104">
        <v>1141</v>
      </c>
      <c r="B107" s="105" t="s">
        <v>300</v>
      </c>
      <c r="C107" s="112">
        <v>0</v>
      </c>
      <c r="D107" s="112">
        <v>0</v>
      </c>
    </row>
    <row r="108" spans="1:4" x14ac:dyDescent="0.2">
      <c r="A108" s="104">
        <v>1142</v>
      </c>
      <c r="B108" s="105" t="s">
        <v>301</v>
      </c>
      <c r="C108" s="112">
        <v>0</v>
      </c>
      <c r="D108" s="112">
        <v>0</v>
      </c>
    </row>
    <row r="109" spans="1:4" x14ac:dyDescent="0.2">
      <c r="A109" s="104">
        <v>1143</v>
      </c>
      <c r="B109" s="105" t="s">
        <v>302</v>
      </c>
      <c r="C109" s="112">
        <v>0</v>
      </c>
      <c r="D109" s="112">
        <v>0</v>
      </c>
    </row>
    <row r="110" spans="1:4" x14ac:dyDescent="0.2">
      <c r="A110" s="104">
        <v>1144</v>
      </c>
      <c r="B110" s="105" t="s">
        <v>303</v>
      </c>
      <c r="C110" s="112">
        <v>0</v>
      </c>
      <c r="D110" s="112">
        <v>0</v>
      </c>
    </row>
    <row r="111" spans="1:4" x14ac:dyDescent="0.2">
      <c r="A111" s="104">
        <v>1145</v>
      </c>
      <c r="B111" s="105" t="s">
        <v>304</v>
      </c>
      <c r="C111" s="112">
        <v>0</v>
      </c>
      <c r="D111" s="112">
        <v>0</v>
      </c>
    </row>
    <row r="112" spans="1:4" x14ac:dyDescent="0.2">
      <c r="A112" s="99">
        <v>1150</v>
      </c>
      <c r="B112" s="100" t="s">
        <v>307</v>
      </c>
      <c r="C112" s="111">
        <f>SUM(C113)</f>
        <v>0</v>
      </c>
      <c r="D112" s="111">
        <f>SUM(D113)</f>
        <v>0</v>
      </c>
    </row>
    <row r="113" spans="1:4" x14ac:dyDescent="0.2">
      <c r="A113" s="104">
        <v>1151</v>
      </c>
      <c r="B113" s="105" t="s">
        <v>308</v>
      </c>
      <c r="C113" s="112">
        <v>0</v>
      </c>
      <c r="D113" s="112">
        <v>0</v>
      </c>
    </row>
    <row r="114" spans="1:4" x14ac:dyDescent="0.2">
      <c r="A114" s="104"/>
      <c r="B114" s="108" t="s">
        <v>478</v>
      </c>
      <c r="C114" s="101">
        <f>+C115+C137</f>
        <v>14859830.359999999</v>
      </c>
      <c r="D114" s="101">
        <f>+D115+D137</f>
        <v>1450882.92</v>
      </c>
    </row>
    <row r="115" spans="1:4" x14ac:dyDescent="0.2">
      <c r="A115" s="99">
        <v>4300</v>
      </c>
      <c r="B115" s="113" t="s">
        <v>139</v>
      </c>
      <c r="C115" s="109">
        <f>C129+C116+C119+C125+C127</f>
        <v>26.04</v>
      </c>
      <c r="D115" s="114">
        <f>D129+D116+D119+D125+D127</f>
        <v>1450882.92</v>
      </c>
    </row>
    <row r="116" spans="1:4" x14ac:dyDescent="0.2">
      <c r="A116" s="99">
        <v>4310</v>
      </c>
      <c r="B116" s="113" t="s">
        <v>140</v>
      </c>
      <c r="C116" s="109">
        <f>SUM(C117:C118)</f>
        <v>0</v>
      </c>
      <c r="D116" s="109">
        <f>SUM(D117:D118)</f>
        <v>0</v>
      </c>
    </row>
    <row r="117" spans="1:4" x14ac:dyDescent="0.2">
      <c r="A117" s="104">
        <v>4311</v>
      </c>
      <c r="B117" s="115" t="s">
        <v>141</v>
      </c>
      <c r="C117" s="110">
        <v>0</v>
      </c>
      <c r="D117" s="116">
        <v>0</v>
      </c>
    </row>
    <row r="118" spans="1:4" x14ac:dyDescent="0.2">
      <c r="A118" s="104">
        <v>4319</v>
      </c>
      <c r="B118" s="115" t="s">
        <v>142</v>
      </c>
      <c r="C118" s="110">
        <v>0</v>
      </c>
      <c r="D118" s="116">
        <v>0</v>
      </c>
    </row>
    <row r="119" spans="1:4" x14ac:dyDescent="0.2">
      <c r="A119" s="99">
        <v>4320</v>
      </c>
      <c r="B119" s="113" t="s">
        <v>143</v>
      </c>
      <c r="C119" s="109">
        <f>SUM(C120:C124)</f>
        <v>0</v>
      </c>
      <c r="D119" s="109">
        <f>SUM(D120:D124)</f>
        <v>0</v>
      </c>
    </row>
    <row r="120" spans="1:4" x14ac:dyDescent="0.2">
      <c r="A120" s="104">
        <v>4321</v>
      </c>
      <c r="B120" s="115" t="s">
        <v>144</v>
      </c>
      <c r="C120" s="110">
        <v>0</v>
      </c>
      <c r="D120" s="116">
        <v>0</v>
      </c>
    </row>
    <row r="121" spans="1:4" x14ac:dyDescent="0.2">
      <c r="A121" s="104">
        <v>4322</v>
      </c>
      <c r="B121" s="115" t="s">
        <v>145</v>
      </c>
      <c r="C121" s="110">
        <v>0</v>
      </c>
      <c r="D121" s="116">
        <v>0</v>
      </c>
    </row>
    <row r="122" spans="1:4" x14ac:dyDescent="0.2">
      <c r="A122" s="104">
        <v>4323</v>
      </c>
      <c r="B122" s="115" t="s">
        <v>146</v>
      </c>
      <c r="C122" s="110">
        <v>0</v>
      </c>
      <c r="D122" s="116">
        <v>0</v>
      </c>
    </row>
    <row r="123" spans="1:4" x14ac:dyDescent="0.2">
      <c r="A123" s="104">
        <v>4324</v>
      </c>
      <c r="B123" s="115" t="s">
        <v>147</v>
      </c>
      <c r="C123" s="110">
        <v>0</v>
      </c>
      <c r="D123" s="116">
        <v>0</v>
      </c>
    </row>
    <row r="124" spans="1:4" x14ac:dyDescent="0.2">
      <c r="A124" s="104">
        <v>4325</v>
      </c>
      <c r="B124" s="115" t="s">
        <v>148</v>
      </c>
      <c r="C124" s="110">
        <v>0</v>
      </c>
      <c r="D124" s="116">
        <v>0</v>
      </c>
    </row>
    <row r="125" spans="1:4" x14ac:dyDescent="0.2">
      <c r="A125" s="99">
        <v>4330</v>
      </c>
      <c r="B125" s="113" t="s">
        <v>149</v>
      </c>
      <c r="C125" s="109">
        <f>C126</f>
        <v>0</v>
      </c>
      <c r="D125" s="109">
        <f>D126</f>
        <v>0</v>
      </c>
    </row>
    <row r="126" spans="1:4" x14ac:dyDescent="0.2">
      <c r="A126" s="104">
        <v>4331</v>
      </c>
      <c r="B126" s="115" t="s">
        <v>149</v>
      </c>
      <c r="C126" s="110">
        <v>0</v>
      </c>
      <c r="D126" s="116">
        <v>0</v>
      </c>
    </row>
    <row r="127" spans="1:4" x14ac:dyDescent="0.2">
      <c r="A127" s="99">
        <v>4340</v>
      </c>
      <c r="B127" s="113" t="s">
        <v>150</v>
      </c>
      <c r="C127" s="109">
        <f>C128</f>
        <v>0</v>
      </c>
      <c r="D127" s="109">
        <f>D128</f>
        <v>0</v>
      </c>
    </row>
    <row r="128" spans="1:4" x14ac:dyDescent="0.2">
      <c r="A128" s="104">
        <v>4341</v>
      </c>
      <c r="B128" s="115" t="s">
        <v>150</v>
      </c>
      <c r="C128" s="110">
        <v>0</v>
      </c>
      <c r="D128" s="116">
        <v>0</v>
      </c>
    </row>
    <row r="129" spans="1:4" x14ac:dyDescent="0.2">
      <c r="A129" s="96">
        <v>4390</v>
      </c>
      <c r="B129" s="117" t="s">
        <v>151</v>
      </c>
      <c r="C129" s="118">
        <f>SUM(C130:C136)</f>
        <v>26.04</v>
      </c>
      <c r="D129" s="118">
        <f>SUM(D130:D136)</f>
        <v>1450882.92</v>
      </c>
    </row>
    <row r="130" spans="1:4" x14ac:dyDescent="0.2">
      <c r="A130" s="119">
        <v>4392</v>
      </c>
      <c r="B130" s="120" t="s">
        <v>152</v>
      </c>
      <c r="C130" s="121">
        <v>0</v>
      </c>
      <c r="D130" s="121">
        <v>0</v>
      </c>
    </row>
    <row r="131" spans="1:4" x14ac:dyDescent="0.2">
      <c r="A131" s="119">
        <v>4393</v>
      </c>
      <c r="B131" s="120" t="s">
        <v>153</v>
      </c>
      <c r="C131" s="121">
        <v>0</v>
      </c>
      <c r="D131" s="121">
        <v>0</v>
      </c>
    </row>
    <row r="132" spans="1:4" x14ac:dyDescent="0.2">
      <c r="A132" s="119">
        <v>4394</v>
      </c>
      <c r="B132" s="120" t="s">
        <v>154</v>
      </c>
      <c r="C132" s="121">
        <v>0</v>
      </c>
      <c r="D132" s="121">
        <v>0</v>
      </c>
    </row>
    <row r="133" spans="1:4" x14ac:dyDescent="0.2">
      <c r="A133" s="119">
        <v>4395</v>
      </c>
      <c r="B133" s="120" t="s">
        <v>155</v>
      </c>
      <c r="C133" s="121">
        <v>0</v>
      </c>
      <c r="D133" s="121">
        <v>0</v>
      </c>
    </row>
    <row r="134" spans="1:4" x14ac:dyDescent="0.2">
      <c r="A134" s="119">
        <v>4396</v>
      </c>
      <c r="B134" s="120" t="s">
        <v>156</v>
      </c>
      <c r="C134" s="121">
        <v>0</v>
      </c>
      <c r="D134" s="121">
        <v>0</v>
      </c>
    </row>
    <row r="135" spans="1:4" x14ac:dyDescent="0.2">
      <c r="A135" s="119">
        <v>4397</v>
      </c>
      <c r="B135" s="120" t="s">
        <v>157</v>
      </c>
      <c r="C135" s="121">
        <v>0</v>
      </c>
      <c r="D135" s="121">
        <v>0</v>
      </c>
    </row>
    <row r="136" spans="1:4" x14ac:dyDescent="0.2">
      <c r="A136" s="104">
        <v>4399</v>
      </c>
      <c r="B136" s="115" t="s">
        <v>151</v>
      </c>
      <c r="C136" s="110">
        <v>26.04</v>
      </c>
      <c r="D136" s="110">
        <v>1450882.92</v>
      </c>
    </row>
    <row r="137" spans="1:4" x14ac:dyDescent="0.2">
      <c r="A137" s="94">
        <v>1120</v>
      </c>
      <c r="B137" s="107" t="s">
        <v>479</v>
      </c>
      <c r="C137" s="95">
        <f>SUM(C138:C146)</f>
        <v>14859804.32</v>
      </c>
      <c r="D137" s="95">
        <f>SUM(D138:D146)</f>
        <v>0</v>
      </c>
    </row>
    <row r="138" spans="1:4" x14ac:dyDescent="0.2">
      <c r="A138" s="87">
        <v>1124</v>
      </c>
      <c r="B138" s="122" t="s">
        <v>480</v>
      </c>
      <c r="C138" s="123">
        <v>0</v>
      </c>
      <c r="D138" s="88">
        <v>0</v>
      </c>
    </row>
    <row r="139" spans="1:4" x14ac:dyDescent="0.2">
      <c r="A139" s="87">
        <v>1124</v>
      </c>
      <c r="B139" s="122" t="s">
        <v>481</v>
      </c>
      <c r="C139" s="123">
        <v>0</v>
      </c>
      <c r="D139" s="88">
        <v>0</v>
      </c>
    </row>
    <row r="140" spans="1:4" x14ac:dyDescent="0.2">
      <c r="A140" s="87">
        <v>1124</v>
      </c>
      <c r="B140" s="122" t="s">
        <v>482</v>
      </c>
      <c r="C140" s="123">
        <v>0</v>
      </c>
      <c r="D140" s="88">
        <v>0</v>
      </c>
    </row>
    <row r="141" spans="1:4" x14ac:dyDescent="0.2">
      <c r="A141" s="87">
        <v>1124</v>
      </c>
      <c r="B141" s="122" t="s">
        <v>483</v>
      </c>
      <c r="C141" s="123">
        <v>0</v>
      </c>
      <c r="D141" s="88">
        <v>0</v>
      </c>
    </row>
    <row r="142" spans="1:4" x14ac:dyDescent="0.2">
      <c r="A142" s="87">
        <v>1124</v>
      </c>
      <c r="B142" s="122" t="s">
        <v>484</v>
      </c>
      <c r="C142" s="88">
        <v>0</v>
      </c>
      <c r="D142" s="88">
        <v>0</v>
      </c>
    </row>
    <row r="143" spans="1:4" x14ac:dyDescent="0.2">
      <c r="A143" s="87">
        <v>1124</v>
      </c>
      <c r="B143" s="122" t="s">
        <v>485</v>
      </c>
      <c r="C143" s="88">
        <v>0</v>
      </c>
      <c r="D143" s="88">
        <v>0</v>
      </c>
    </row>
    <row r="144" spans="1:4" x14ac:dyDescent="0.2">
      <c r="A144" s="87">
        <v>1122</v>
      </c>
      <c r="B144" s="122" t="s">
        <v>486</v>
      </c>
      <c r="C144" s="88">
        <v>14859804.32</v>
      </c>
      <c r="D144" s="88">
        <v>0</v>
      </c>
    </row>
    <row r="145" spans="1:4" x14ac:dyDescent="0.2">
      <c r="A145" s="87">
        <v>1122</v>
      </c>
      <c r="B145" s="122" t="s">
        <v>487</v>
      </c>
      <c r="C145" s="123">
        <v>0</v>
      </c>
      <c r="D145" s="88">
        <v>0</v>
      </c>
    </row>
    <row r="146" spans="1:4" x14ac:dyDescent="0.2">
      <c r="A146" s="87">
        <v>1122</v>
      </c>
      <c r="B146" s="122" t="s">
        <v>488</v>
      </c>
      <c r="C146" s="88">
        <v>0</v>
      </c>
      <c r="D146" s="88">
        <v>0</v>
      </c>
    </row>
    <row r="147" spans="1:4" x14ac:dyDescent="0.2">
      <c r="A147" s="87"/>
      <c r="B147" s="124" t="s">
        <v>489</v>
      </c>
      <c r="C147" s="95">
        <f>C48+C49-C103-C114</f>
        <v>80327559.329999998</v>
      </c>
      <c r="D147" s="95">
        <f>D48+D49-D103-D114</f>
        <v>94820395.700000003</v>
      </c>
    </row>
    <row r="148" spans="1:4" x14ac:dyDescent="0.2">
      <c r="C148" s="88"/>
    </row>
    <row r="149" spans="1:4" x14ac:dyDescent="0.2">
      <c r="A149" s="89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19:D19"/>
    <mergeCell ref="A46:D46"/>
    <mergeCell ref="A1:C1"/>
    <mergeCell ref="A2:C2"/>
    <mergeCell ref="A3:C3"/>
    <mergeCell ref="A4:C4"/>
    <mergeCell ref="A5:E5"/>
    <mergeCell ref="A7:D7"/>
  </mergeCells>
  <dataValidations count="3">
    <dataValidation allowBlank="1" showInputMessage="1" showErrorMessage="1" prompt="Importe final del periodo que corresponde la información financiera trimestral que se presenta." sqref="C47 C8 D64:D65 D55:D62 C20" xr:uid="{0A98D9C8-968A-4607-9B19-9086D8EBE3FE}"/>
    <dataValidation allowBlank="1" showInputMessage="1" showErrorMessage="1" prompt="Saldo al 31 de diciembre del año anterior que se presenta" sqref="D8 D47 D20" xr:uid="{4B7ABA77-F924-4617-8F61-BF79C803A2B8}"/>
    <dataValidation allowBlank="1" showInputMessage="1" showErrorMessage="1" prompt="Importe del trimestre anterior" sqref="D63 D54 C49:D49 C54:C65" xr:uid="{9ABE611F-087E-47FC-A365-97DEC8812C6C}"/>
  </dataValidation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FFB9-C43B-4D48-931E-0357583DD857}">
  <dimension ref="A1:C23"/>
  <sheetViews>
    <sheetView showGridLines="0" zoomScale="124" zoomScaleNormal="124" workbookViewId="0">
      <selection activeCell="D23" sqref="D23"/>
    </sheetView>
  </sheetViews>
  <sheetFormatPr baseColWidth="10" defaultColWidth="11.42578125" defaultRowHeight="11.25" x14ac:dyDescent="0.2"/>
  <cols>
    <col min="1" max="1" width="3.28515625" style="141" customWidth="1"/>
    <col min="2" max="2" width="69.5703125" style="141" customWidth="1"/>
    <col min="3" max="3" width="20.7109375" style="141" customWidth="1"/>
    <col min="4" max="16384" width="11.42578125" style="141"/>
  </cols>
  <sheetData>
    <row r="1" spans="1:3" s="128" customFormat="1" ht="18" customHeight="1" x14ac:dyDescent="0.25">
      <c r="A1" s="125" t="s">
        <v>0</v>
      </c>
      <c r="B1" s="126"/>
      <c r="C1" s="127"/>
    </row>
    <row r="2" spans="1:3" s="128" customFormat="1" ht="18" customHeight="1" x14ac:dyDescent="0.25">
      <c r="A2" s="129" t="s">
        <v>490</v>
      </c>
      <c r="B2" s="130"/>
      <c r="C2" s="131"/>
    </row>
    <row r="3" spans="1:3" s="128" customFormat="1" ht="18" customHeight="1" x14ac:dyDescent="0.25">
      <c r="A3" s="129" t="s">
        <v>5</v>
      </c>
      <c r="B3" s="130"/>
      <c r="C3" s="131"/>
    </row>
    <row r="4" spans="1:3" s="135" customFormat="1" ht="18" customHeight="1" x14ac:dyDescent="0.2">
      <c r="A4" s="132" t="s">
        <v>491</v>
      </c>
      <c r="B4" s="133"/>
      <c r="C4" s="134"/>
    </row>
    <row r="5" spans="1:3" s="135" customFormat="1" ht="18" customHeight="1" x14ac:dyDescent="0.2">
      <c r="A5" s="136" t="s">
        <v>492</v>
      </c>
      <c r="B5" s="137"/>
      <c r="C5" s="138">
        <v>2026</v>
      </c>
    </row>
    <row r="6" spans="1:3" x14ac:dyDescent="0.2">
      <c r="A6" s="139" t="s">
        <v>493</v>
      </c>
      <c r="B6" s="139"/>
      <c r="C6" s="140">
        <v>329498527.98000002</v>
      </c>
    </row>
    <row r="7" spans="1:3" x14ac:dyDescent="0.2">
      <c r="B7" s="142"/>
      <c r="C7" s="143"/>
    </row>
    <row r="8" spans="1:3" x14ac:dyDescent="0.2">
      <c r="A8" s="144" t="s">
        <v>494</v>
      </c>
      <c r="B8" s="144"/>
      <c r="C8" s="145">
        <f>SUM(C9:C14)</f>
        <v>26.04</v>
      </c>
    </row>
    <row r="9" spans="1:3" x14ac:dyDescent="0.2">
      <c r="A9" s="146" t="s">
        <v>495</v>
      </c>
      <c r="B9" s="147" t="s">
        <v>140</v>
      </c>
      <c r="C9" s="148">
        <v>0</v>
      </c>
    </row>
    <row r="10" spans="1:3" x14ac:dyDescent="0.2">
      <c r="A10" s="149" t="s">
        <v>496</v>
      </c>
      <c r="B10" s="150" t="s">
        <v>497</v>
      </c>
      <c r="C10" s="148">
        <v>0</v>
      </c>
    </row>
    <row r="11" spans="1:3" x14ac:dyDescent="0.2">
      <c r="A11" s="149" t="s">
        <v>498</v>
      </c>
      <c r="B11" s="150" t="s">
        <v>149</v>
      </c>
      <c r="C11" s="148">
        <v>0</v>
      </c>
    </row>
    <row r="12" spans="1:3" x14ac:dyDescent="0.2">
      <c r="A12" s="149" t="s">
        <v>499</v>
      </c>
      <c r="B12" s="150" t="s">
        <v>150</v>
      </c>
      <c r="C12" s="148">
        <v>0</v>
      </c>
    </row>
    <row r="13" spans="1:3" x14ac:dyDescent="0.2">
      <c r="A13" s="149" t="s">
        <v>500</v>
      </c>
      <c r="B13" s="150" t="s">
        <v>151</v>
      </c>
      <c r="C13" s="148">
        <v>0</v>
      </c>
    </row>
    <row r="14" spans="1:3" x14ac:dyDescent="0.2">
      <c r="A14" s="151" t="s">
        <v>501</v>
      </c>
      <c r="B14" s="152" t="s">
        <v>502</v>
      </c>
      <c r="C14" s="148">
        <v>26.04</v>
      </c>
    </row>
    <row r="15" spans="1:3" x14ac:dyDescent="0.2">
      <c r="B15" s="153"/>
      <c r="C15" s="154"/>
    </row>
    <row r="16" spans="1:3" x14ac:dyDescent="0.2">
      <c r="A16" s="144" t="s">
        <v>503</v>
      </c>
      <c r="B16" s="142"/>
      <c r="C16" s="145">
        <f>SUM(C17:C19)</f>
        <v>0</v>
      </c>
    </row>
    <row r="17" spans="1:3" x14ac:dyDescent="0.2">
      <c r="A17" s="155">
        <v>3.1</v>
      </c>
      <c r="B17" s="150" t="s">
        <v>504</v>
      </c>
      <c r="C17" s="148">
        <v>0</v>
      </c>
    </row>
    <row r="18" spans="1:3" x14ac:dyDescent="0.2">
      <c r="A18" s="156">
        <v>3.2</v>
      </c>
      <c r="B18" s="150" t="s">
        <v>505</v>
      </c>
      <c r="C18" s="148">
        <v>0</v>
      </c>
    </row>
    <row r="19" spans="1:3" x14ac:dyDescent="0.2">
      <c r="A19" s="156">
        <v>3.3</v>
      </c>
      <c r="B19" s="152" t="s">
        <v>506</v>
      </c>
      <c r="C19" s="157">
        <v>0</v>
      </c>
    </row>
    <row r="20" spans="1:3" x14ac:dyDescent="0.2">
      <c r="B20" s="158"/>
      <c r="C20" s="159"/>
    </row>
    <row r="21" spans="1:3" x14ac:dyDescent="0.2">
      <c r="A21" s="160" t="s">
        <v>507</v>
      </c>
      <c r="B21" s="160"/>
      <c r="C21" s="140">
        <f>C6+C8-C16</f>
        <v>329498554.02000004</v>
      </c>
    </row>
    <row r="23" spans="1:3" ht="21" customHeight="1" x14ac:dyDescent="0.2">
      <c r="A23" s="161" t="s">
        <v>68</v>
      </c>
      <c r="B23" s="161"/>
      <c r="C23" s="161"/>
    </row>
  </sheetData>
  <mergeCells count="6">
    <mergeCell ref="A1:C1"/>
    <mergeCell ref="A2:C2"/>
    <mergeCell ref="A3:C3"/>
    <mergeCell ref="A4:C4"/>
    <mergeCell ref="A5:B5"/>
    <mergeCell ref="A23:C23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65F-90E7-482D-A695-AF59CDF2C86F}">
  <dimension ref="A1:G42"/>
  <sheetViews>
    <sheetView showGridLines="0" topLeftCell="A13" zoomScale="130" zoomScaleNormal="130" workbookViewId="0">
      <selection activeCell="L41" sqref="L41"/>
    </sheetView>
  </sheetViews>
  <sheetFormatPr baseColWidth="10" defaultColWidth="11.42578125" defaultRowHeight="11.25" x14ac:dyDescent="0.2"/>
  <cols>
    <col min="1" max="1" width="3.7109375" style="141" customWidth="1"/>
    <col min="2" max="2" width="62.140625" style="141" customWidth="1"/>
    <col min="3" max="3" width="17.7109375" style="141" customWidth="1"/>
    <col min="4" max="4" width="11.42578125" style="141"/>
    <col min="5" max="5" width="12.85546875" style="141" hidden="1" customWidth="1"/>
    <col min="6" max="6" width="0" style="141" hidden="1" customWidth="1"/>
    <col min="7" max="7" width="12.85546875" style="141" hidden="1" customWidth="1"/>
    <col min="8" max="9" width="0" style="141" hidden="1" customWidth="1"/>
    <col min="10" max="16384" width="11.42578125" style="141"/>
  </cols>
  <sheetData>
    <row r="1" spans="1:3" s="165" customFormat="1" ht="18.95" customHeight="1" x14ac:dyDescent="0.25">
      <c r="A1" s="162" t="s">
        <v>0</v>
      </c>
      <c r="B1" s="163"/>
      <c r="C1" s="164"/>
    </row>
    <row r="2" spans="1:3" s="165" customFormat="1" ht="18.95" customHeight="1" x14ac:dyDescent="0.25">
      <c r="A2" s="166" t="s">
        <v>508</v>
      </c>
      <c r="B2" s="167"/>
      <c r="C2" s="168"/>
    </row>
    <row r="3" spans="1:3" s="165" customFormat="1" ht="18.95" customHeight="1" x14ac:dyDescent="0.25">
      <c r="A3" s="166" t="s">
        <v>5</v>
      </c>
      <c r="B3" s="167"/>
      <c r="C3" s="168"/>
    </row>
    <row r="4" spans="1:3" x14ac:dyDescent="0.2">
      <c r="A4" s="132" t="s">
        <v>491</v>
      </c>
      <c r="B4" s="133"/>
      <c r="C4" s="134"/>
    </row>
    <row r="5" spans="1:3" ht="22.15" customHeight="1" x14ac:dyDescent="0.2">
      <c r="A5" s="169" t="s">
        <v>492</v>
      </c>
      <c r="B5" s="170"/>
      <c r="C5" s="138">
        <v>2026</v>
      </c>
    </row>
    <row r="6" spans="1:3" x14ac:dyDescent="0.2">
      <c r="A6" s="171" t="s">
        <v>509</v>
      </c>
      <c r="B6" s="139"/>
      <c r="C6" s="172">
        <v>236676085.30000001</v>
      </c>
    </row>
    <row r="7" spans="1:3" x14ac:dyDescent="0.2">
      <c r="A7" s="173"/>
      <c r="B7" s="142"/>
      <c r="C7" s="174"/>
    </row>
    <row r="8" spans="1:3" x14ac:dyDescent="0.2">
      <c r="A8" s="144" t="s">
        <v>510</v>
      </c>
      <c r="B8" s="175"/>
      <c r="C8" s="145">
        <f>SUM(C9:C29)</f>
        <v>3822968.4699999997</v>
      </c>
    </row>
    <row r="9" spans="1:3" x14ac:dyDescent="0.2">
      <c r="A9" s="176">
        <v>2.1</v>
      </c>
      <c r="B9" s="177" t="s">
        <v>170</v>
      </c>
      <c r="C9" s="178">
        <v>0</v>
      </c>
    </row>
    <row r="10" spans="1:3" x14ac:dyDescent="0.2">
      <c r="A10" s="176">
        <v>2.2000000000000002</v>
      </c>
      <c r="B10" s="177" t="s">
        <v>167</v>
      </c>
      <c r="C10" s="178">
        <v>0</v>
      </c>
    </row>
    <row r="11" spans="1:3" x14ac:dyDescent="0.2">
      <c r="A11" s="179">
        <v>2.2999999999999998</v>
      </c>
      <c r="B11" s="180" t="s">
        <v>332</v>
      </c>
      <c r="C11" s="178">
        <v>1762795.45</v>
      </c>
    </row>
    <row r="12" spans="1:3" x14ac:dyDescent="0.2">
      <c r="A12" s="179">
        <v>2.4</v>
      </c>
      <c r="B12" s="180" t="s">
        <v>333</v>
      </c>
      <c r="C12" s="178">
        <v>0</v>
      </c>
    </row>
    <row r="13" spans="1:3" x14ac:dyDescent="0.2">
      <c r="A13" s="179">
        <v>2.5</v>
      </c>
      <c r="B13" s="180" t="s">
        <v>334</v>
      </c>
      <c r="C13" s="178">
        <v>0</v>
      </c>
    </row>
    <row r="14" spans="1:3" x14ac:dyDescent="0.2">
      <c r="A14" s="179">
        <v>2.6</v>
      </c>
      <c r="B14" s="180" t="s">
        <v>335</v>
      </c>
      <c r="C14" s="178">
        <v>1566680</v>
      </c>
    </row>
    <row r="15" spans="1:3" x14ac:dyDescent="0.2">
      <c r="A15" s="179">
        <v>2.7</v>
      </c>
      <c r="B15" s="180" t="s">
        <v>336</v>
      </c>
      <c r="C15" s="178">
        <v>0</v>
      </c>
    </row>
    <row r="16" spans="1:3" x14ac:dyDescent="0.2">
      <c r="A16" s="179">
        <v>2.8</v>
      </c>
      <c r="B16" s="180" t="s">
        <v>337</v>
      </c>
      <c r="C16" s="178">
        <v>137668.79999999999</v>
      </c>
    </row>
    <row r="17" spans="1:3" x14ac:dyDescent="0.2">
      <c r="A17" s="179">
        <v>2.9</v>
      </c>
      <c r="B17" s="180" t="s">
        <v>339</v>
      </c>
      <c r="C17" s="178">
        <v>0</v>
      </c>
    </row>
    <row r="18" spans="1:3" x14ac:dyDescent="0.2">
      <c r="A18" s="179" t="s">
        <v>511</v>
      </c>
      <c r="B18" s="180" t="s">
        <v>512</v>
      </c>
      <c r="C18" s="178">
        <v>0</v>
      </c>
    </row>
    <row r="19" spans="1:3" x14ac:dyDescent="0.2">
      <c r="A19" s="179" t="s">
        <v>513</v>
      </c>
      <c r="B19" s="180" t="s">
        <v>345</v>
      </c>
      <c r="C19" s="178">
        <v>0</v>
      </c>
    </row>
    <row r="20" spans="1:3" x14ac:dyDescent="0.2">
      <c r="A20" s="179" t="s">
        <v>514</v>
      </c>
      <c r="B20" s="180" t="s">
        <v>515</v>
      </c>
      <c r="C20" s="178">
        <v>0</v>
      </c>
    </row>
    <row r="21" spans="1:3" x14ac:dyDescent="0.2">
      <c r="A21" s="179" t="s">
        <v>516</v>
      </c>
      <c r="B21" s="180" t="s">
        <v>517</v>
      </c>
      <c r="C21" s="178">
        <v>355824.22</v>
      </c>
    </row>
    <row r="22" spans="1:3" x14ac:dyDescent="0.2">
      <c r="A22" s="179" t="s">
        <v>518</v>
      </c>
      <c r="B22" s="180" t="s">
        <v>519</v>
      </c>
      <c r="C22" s="178">
        <v>0</v>
      </c>
    </row>
    <row r="23" spans="1:3" x14ac:dyDescent="0.2">
      <c r="A23" s="179" t="s">
        <v>520</v>
      </c>
      <c r="B23" s="180" t="s">
        <v>521</v>
      </c>
      <c r="C23" s="178">
        <v>0</v>
      </c>
    </row>
    <row r="24" spans="1:3" x14ac:dyDescent="0.2">
      <c r="A24" s="179" t="s">
        <v>522</v>
      </c>
      <c r="B24" s="180" t="s">
        <v>523</v>
      </c>
      <c r="C24" s="178">
        <v>0</v>
      </c>
    </row>
    <row r="25" spans="1:3" x14ac:dyDescent="0.2">
      <c r="A25" s="179" t="s">
        <v>524</v>
      </c>
      <c r="B25" s="180" t="s">
        <v>525</v>
      </c>
      <c r="C25" s="178">
        <v>0</v>
      </c>
    </row>
    <row r="26" spans="1:3" x14ac:dyDescent="0.2">
      <c r="A26" s="179" t="s">
        <v>526</v>
      </c>
      <c r="B26" s="180" t="s">
        <v>527</v>
      </c>
      <c r="C26" s="178">
        <v>0</v>
      </c>
    </row>
    <row r="27" spans="1:3" x14ac:dyDescent="0.2">
      <c r="A27" s="179" t="s">
        <v>528</v>
      </c>
      <c r="B27" s="180" t="s">
        <v>529</v>
      </c>
      <c r="C27" s="178">
        <v>0</v>
      </c>
    </row>
    <row r="28" spans="1:3" x14ac:dyDescent="0.2">
      <c r="A28" s="179" t="s">
        <v>530</v>
      </c>
      <c r="B28" s="180" t="s">
        <v>531</v>
      </c>
      <c r="C28" s="178">
        <v>0</v>
      </c>
    </row>
    <row r="29" spans="1:3" x14ac:dyDescent="0.2">
      <c r="A29" s="179" t="s">
        <v>532</v>
      </c>
      <c r="B29" s="177" t="s">
        <v>533</v>
      </c>
      <c r="C29" s="178">
        <v>0</v>
      </c>
    </row>
    <row r="30" spans="1:3" x14ac:dyDescent="0.2">
      <c r="A30" s="181"/>
      <c r="B30" s="182"/>
      <c r="C30" s="183"/>
    </row>
    <row r="31" spans="1:3" x14ac:dyDescent="0.2">
      <c r="A31" s="184" t="s">
        <v>534</v>
      </c>
      <c r="B31" s="185"/>
      <c r="C31" s="186">
        <f>SUM(C32:C38)</f>
        <v>23755245.989999998</v>
      </c>
    </row>
    <row r="32" spans="1:3" x14ac:dyDescent="0.2">
      <c r="A32" s="179" t="s">
        <v>535</v>
      </c>
      <c r="B32" s="180" t="s">
        <v>240</v>
      </c>
      <c r="C32" s="178">
        <v>22297184.809999999</v>
      </c>
    </row>
    <row r="33" spans="1:7" x14ac:dyDescent="0.2">
      <c r="A33" s="179" t="s">
        <v>536</v>
      </c>
      <c r="B33" s="180" t="s">
        <v>249</v>
      </c>
      <c r="C33" s="178">
        <v>0</v>
      </c>
    </row>
    <row r="34" spans="1:7" x14ac:dyDescent="0.2">
      <c r="A34" s="179" t="s">
        <v>537</v>
      </c>
      <c r="B34" s="180" t="s">
        <v>252</v>
      </c>
      <c r="C34" s="178">
        <v>0</v>
      </c>
    </row>
    <row r="35" spans="1:7" x14ac:dyDescent="0.2">
      <c r="A35" s="179" t="s">
        <v>538</v>
      </c>
      <c r="B35" s="180" t="s">
        <v>258</v>
      </c>
      <c r="C35" s="178">
        <v>13.68</v>
      </c>
    </row>
    <row r="36" spans="1:7" x14ac:dyDescent="0.2">
      <c r="A36" s="179" t="s">
        <v>539</v>
      </c>
      <c r="B36" s="180" t="s">
        <v>268</v>
      </c>
      <c r="C36" s="178">
        <v>0</v>
      </c>
    </row>
    <row r="37" spans="1:7" x14ac:dyDescent="0.2">
      <c r="A37" s="179" t="s">
        <v>540</v>
      </c>
      <c r="B37" s="180" t="s">
        <v>541</v>
      </c>
      <c r="C37" s="178">
        <v>0</v>
      </c>
    </row>
    <row r="38" spans="1:7" x14ac:dyDescent="0.2">
      <c r="A38" s="179" t="s">
        <v>542</v>
      </c>
      <c r="B38" s="177" t="s">
        <v>543</v>
      </c>
      <c r="C38" s="187">
        <v>1458047.5</v>
      </c>
      <c r="E38" s="141" t="s">
        <v>544</v>
      </c>
      <c r="G38" s="141" t="s">
        <v>543</v>
      </c>
    </row>
    <row r="39" spans="1:7" x14ac:dyDescent="0.2">
      <c r="A39" s="173"/>
      <c r="B39" s="188"/>
      <c r="C39" s="189"/>
      <c r="E39" s="190">
        <v>256608362.82000002</v>
      </c>
      <c r="F39" s="190"/>
      <c r="G39" s="190">
        <v>255150315.32000002</v>
      </c>
    </row>
    <row r="40" spans="1:7" x14ac:dyDescent="0.2">
      <c r="A40" s="191" t="s">
        <v>545</v>
      </c>
      <c r="B40" s="139"/>
      <c r="C40" s="140">
        <f>C6-C8+C31</f>
        <v>256608362.82000002</v>
      </c>
      <c r="E40" s="192">
        <f>+E39-G39</f>
        <v>1458047.5</v>
      </c>
    </row>
    <row r="42" spans="1:7" ht="24" customHeight="1" x14ac:dyDescent="0.2">
      <c r="A42" s="161" t="s">
        <v>68</v>
      </c>
      <c r="B42" s="161"/>
      <c r="C42" s="161"/>
    </row>
  </sheetData>
  <mergeCells count="6">
    <mergeCell ref="A1:C1"/>
    <mergeCell ref="A2:C2"/>
    <mergeCell ref="A3:C3"/>
    <mergeCell ref="A4:C4"/>
    <mergeCell ref="A5:B5"/>
    <mergeCell ref="A42:C4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EE5C-9B98-46A5-8D18-619E3BD6A2DD}">
  <dimension ref="A1:J59"/>
  <sheetViews>
    <sheetView showGridLines="0" tabSelected="1" zoomScale="124" zoomScaleNormal="124" workbookViewId="0">
      <selection activeCell="D23" sqref="D23"/>
    </sheetView>
  </sheetViews>
  <sheetFormatPr baseColWidth="10" defaultColWidth="9.140625" defaultRowHeight="11.25" x14ac:dyDescent="0.2"/>
  <cols>
    <col min="1" max="1" width="10" style="83" customWidth="1"/>
    <col min="2" max="2" width="68.5703125" style="83" bestFit="1" customWidth="1"/>
    <col min="3" max="3" width="17.42578125" style="83" bestFit="1" customWidth="1"/>
    <col min="4" max="5" width="23.7109375" style="83" bestFit="1" customWidth="1"/>
    <col min="6" max="6" width="19.28515625" style="83" customWidth="1"/>
    <col min="7" max="7" width="24.28515625" style="83" bestFit="1" customWidth="1"/>
    <col min="8" max="10" width="20.28515625" style="83" customWidth="1"/>
    <col min="11" max="16384" width="9.140625" style="83"/>
  </cols>
  <sheetData>
    <row r="1" spans="1:10" ht="18.95" customHeight="1" x14ac:dyDescent="0.2">
      <c r="A1" s="80" t="s">
        <v>0</v>
      </c>
      <c r="B1" s="193"/>
      <c r="C1" s="193"/>
      <c r="D1" s="193"/>
      <c r="E1" s="193"/>
      <c r="F1" s="193"/>
      <c r="G1" s="81" t="s">
        <v>1</v>
      </c>
      <c r="H1" s="82">
        <v>2026</v>
      </c>
    </row>
    <row r="2" spans="1:10" ht="18.95" customHeight="1" x14ac:dyDescent="0.2">
      <c r="A2" s="80" t="s">
        <v>546</v>
      </c>
      <c r="B2" s="193"/>
      <c r="C2" s="193"/>
      <c r="D2" s="193"/>
      <c r="E2" s="193"/>
      <c r="F2" s="193"/>
      <c r="G2" s="81" t="s">
        <v>3</v>
      </c>
      <c r="H2" s="82" t="s">
        <v>4</v>
      </c>
    </row>
    <row r="3" spans="1:10" ht="18.95" customHeight="1" x14ac:dyDescent="0.2">
      <c r="A3" s="194" t="s">
        <v>5</v>
      </c>
      <c r="B3" s="195"/>
      <c r="C3" s="195"/>
      <c r="D3" s="195"/>
      <c r="E3" s="195"/>
      <c r="F3" s="195"/>
      <c r="G3" s="81" t="s">
        <v>6</v>
      </c>
      <c r="H3" s="82">
        <v>3</v>
      </c>
    </row>
    <row r="4" spans="1:10" x14ac:dyDescent="0.2">
      <c r="A4" s="194" t="str">
        <f>'[8]Notas a los Edos Financieros'!A4</f>
        <v>(Cifras en Pesos)</v>
      </c>
      <c r="B4" s="195"/>
      <c r="C4" s="195"/>
      <c r="D4" s="195"/>
      <c r="E4" s="195"/>
      <c r="F4" s="195"/>
      <c r="G4" s="196"/>
      <c r="H4" s="196"/>
    </row>
    <row r="5" spans="1:10" x14ac:dyDescent="0.2">
      <c r="A5" s="84" t="s">
        <v>74</v>
      </c>
      <c r="B5" s="84"/>
      <c r="C5" s="84"/>
      <c r="D5" s="84"/>
      <c r="E5" s="84"/>
      <c r="F5" s="84"/>
      <c r="G5" s="84"/>
      <c r="H5" s="84"/>
    </row>
    <row r="8" spans="1:10" x14ac:dyDescent="0.2">
      <c r="A8" s="86" t="s">
        <v>76</v>
      </c>
      <c r="B8" s="86" t="s">
        <v>492</v>
      </c>
      <c r="C8" s="86" t="s">
        <v>547</v>
      </c>
      <c r="D8" s="86" t="s">
        <v>548</v>
      </c>
      <c r="E8" s="86" t="s">
        <v>549</v>
      </c>
      <c r="F8" s="86" t="s">
        <v>550</v>
      </c>
      <c r="G8" s="86" t="s">
        <v>551</v>
      </c>
      <c r="H8" s="86" t="s">
        <v>552</v>
      </c>
      <c r="I8" s="86" t="s">
        <v>553</v>
      </c>
      <c r="J8" s="86" t="s">
        <v>554</v>
      </c>
    </row>
    <row r="9" spans="1:10" s="89" customFormat="1" x14ac:dyDescent="0.2">
      <c r="A9" s="94">
        <v>7000</v>
      </c>
      <c r="B9" s="89" t="s">
        <v>555</v>
      </c>
    </row>
    <row r="10" spans="1:10" x14ac:dyDescent="0.2">
      <c r="A10" s="83">
        <v>7110</v>
      </c>
      <c r="B10" s="83" t="s">
        <v>551</v>
      </c>
      <c r="C10" s="88">
        <v>0</v>
      </c>
      <c r="D10" s="88">
        <v>0</v>
      </c>
      <c r="E10" s="88">
        <v>0</v>
      </c>
      <c r="F10" s="88">
        <f>C10+D10+E10</f>
        <v>0</v>
      </c>
      <c r="G10" s="197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/>
      </c>
      <c r="H10" s="197"/>
      <c r="I10" s="197"/>
      <c r="J10" s="197"/>
    </row>
    <row r="11" spans="1:10" x14ac:dyDescent="0.2">
      <c r="A11" s="83">
        <v>7120</v>
      </c>
      <c r="B11" s="83" t="s">
        <v>556</v>
      </c>
      <c r="C11" s="88">
        <v>0</v>
      </c>
      <c r="D11" s="88">
        <v>0</v>
      </c>
      <c r="E11" s="88">
        <v>0</v>
      </c>
      <c r="F11" s="88">
        <f t="shared" ref="F11:F35" si="0">C11+D11+E11</f>
        <v>0</v>
      </c>
      <c r="G11" s="197"/>
      <c r="H11" s="197"/>
      <c r="I11" s="197"/>
      <c r="J11" s="197"/>
    </row>
    <row r="12" spans="1:10" x14ac:dyDescent="0.2">
      <c r="A12" s="83">
        <v>7130</v>
      </c>
      <c r="B12" s="83" t="s">
        <v>557</v>
      </c>
      <c r="C12" s="88">
        <v>0</v>
      </c>
      <c r="D12" s="88">
        <v>0</v>
      </c>
      <c r="E12" s="88">
        <v>0</v>
      </c>
      <c r="F12" s="88">
        <f t="shared" si="0"/>
        <v>0</v>
      </c>
      <c r="G12" s="197"/>
      <c r="H12" s="197"/>
      <c r="I12" s="197"/>
      <c r="J12" s="197"/>
    </row>
    <row r="13" spans="1:10" x14ac:dyDescent="0.2">
      <c r="A13" s="83">
        <v>7140</v>
      </c>
      <c r="B13" s="83" t="s">
        <v>558</v>
      </c>
      <c r="C13" s="88">
        <v>0</v>
      </c>
      <c r="D13" s="88">
        <v>0</v>
      </c>
      <c r="E13" s="88">
        <v>0</v>
      </c>
      <c r="F13" s="88">
        <f t="shared" si="0"/>
        <v>0</v>
      </c>
      <c r="G13" s="197"/>
      <c r="H13" s="197"/>
      <c r="I13" s="197"/>
      <c r="J13" s="197"/>
    </row>
    <row r="14" spans="1:10" x14ac:dyDescent="0.2">
      <c r="A14" s="83">
        <v>7150</v>
      </c>
      <c r="B14" s="83" t="s">
        <v>559</v>
      </c>
      <c r="C14" s="88">
        <v>0</v>
      </c>
      <c r="D14" s="88">
        <v>0</v>
      </c>
      <c r="E14" s="88">
        <v>0</v>
      </c>
      <c r="F14" s="88">
        <f t="shared" si="0"/>
        <v>0</v>
      </c>
      <c r="G14" s="197"/>
      <c r="H14" s="197"/>
      <c r="I14" s="197"/>
      <c r="J14" s="197"/>
    </row>
    <row r="15" spans="1:10" x14ac:dyDescent="0.2">
      <c r="A15" s="83">
        <v>7160</v>
      </c>
      <c r="B15" s="83" t="s">
        <v>560</v>
      </c>
      <c r="C15" s="88">
        <v>0</v>
      </c>
      <c r="D15" s="88">
        <v>0</v>
      </c>
      <c r="E15" s="88">
        <v>0</v>
      </c>
      <c r="F15" s="88">
        <f t="shared" si="0"/>
        <v>0</v>
      </c>
      <c r="G15" s="197"/>
      <c r="H15" s="197"/>
      <c r="I15" s="197"/>
      <c r="J15" s="197"/>
    </row>
    <row r="16" spans="1:10" x14ac:dyDescent="0.2">
      <c r="A16" s="83">
        <v>7210</v>
      </c>
      <c r="B16" s="83" t="s">
        <v>561</v>
      </c>
      <c r="C16" s="88">
        <v>0</v>
      </c>
      <c r="D16" s="88">
        <v>0</v>
      </c>
      <c r="E16" s="88">
        <v>0</v>
      </c>
      <c r="F16" s="88">
        <f t="shared" si="0"/>
        <v>0</v>
      </c>
      <c r="G16" s="197"/>
      <c r="H16" s="197"/>
      <c r="I16" s="197"/>
      <c r="J16" s="197"/>
    </row>
    <row r="17" spans="1:10" x14ac:dyDescent="0.2">
      <c r="A17" s="83">
        <v>7220</v>
      </c>
      <c r="B17" s="83" t="s">
        <v>562</v>
      </c>
      <c r="C17" s="88">
        <v>0</v>
      </c>
      <c r="D17" s="88">
        <v>0</v>
      </c>
      <c r="E17" s="88">
        <v>0</v>
      </c>
      <c r="F17" s="88">
        <f t="shared" si="0"/>
        <v>0</v>
      </c>
      <c r="G17" s="197"/>
      <c r="H17" s="197"/>
      <c r="I17" s="197"/>
      <c r="J17" s="197"/>
    </row>
    <row r="18" spans="1:10" x14ac:dyDescent="0.2">
      <c r="A18" s="83">
        <v>7230</v>
      </c>
      <c r="B18" s="83" t="s">
        <v>563</v>
      </c>
      <c r="C18" s="88">
        <v>0</v>
      </c>
      <c r="D18" s="88">
        <v>0</v>
      </c>
      <c r="E18" s="88">
        <v>0</v>
      </c>
      <c r="F18" s="88">
        <f t="shared" si="0"/>
        <v>0</v>
      </c>
      <c r="G18" s="197"/>
      <c r="H18" s="197"/>
      <c r="I18" s="197"/>
      <c r="J18" s="197"/>
    </row>
    <row r="19" spans="1:10" x14ac:dyDescent="0.2">
      <c r="A19" s="83">
        <v>7240</v>
      </c>
      <c r="B19" s="83" t="s">
        <v>564</v>
      </c>
      <c r="C19" s="88">
        <v>0</v>
      </c>
      <c r="D19" s="88">
        <v>0</v>
      </c>
      <c r="E19" s="88">
        <v>0</v>
      </c>
      <c r="F19" s="88">
        <f t="shared" si="0"/>
        <v>0</v>
      </c>
      <c r="G19" s="197"/>
      <c r="H19" s="197"/>
      <c r="I19" s="197"/>
      <c r="J19" s="197"/>
    </row>
    <row r="20" spans="1:10" x14ac:dyDescent="0.2">
      <c r="A20" s="83">
        <v>7250</v>
      </c>
      <c r="B20" s="83" t="s">
        <v>565</v>
      </c>
      <c r="C20" s="88">
        <v>0</v>
      </c>
      <c r="D20" s="88">
        <v>0</v>
      </c>
      <c r="E20" s="88">
        <v>0</v>
      </c>
      <c r="F20" s="88">
        <f t="shared" si="0"/>
        <v>0</v>
      </c>
      <c r="G20" s="197"/>
      <c r="H20" s="197"/>
      <c r="I20" s="197"/>
      <c r="J20" s="197"/>
    </row>
    <row r="21" spans="1:10" x14ac:dyDescent="0.2">
      <c r="A21" s="83">
        <v>7260</v>
      </c>
      <c r="B21" s="83" t="s">
        <v>566</v>
      </c>
      <c r="C21" s="88">
        <v>0</v>
      </c>
      <c r="D21" s="88">
        <v>0</v>
      </c>
      <c r="E21" s="88">
        <v>0</v>
      </c>
      <c r="F21" s="88">
        <f t="shared" si="0"/>
        <v>0</v>
      </c>
      <c r="G21" s="197"/>
      <c r="H21" s="197"/>
      <c r="I21" s="197"/>
      <c r="J21" s="197"/>
    </row>
    <row r="22" spans="1:10" x14ac:dyDescent="0.2">
      <c r="A22" s="83">
        <v>7310</v>
      </c>
      <c r="B22" s="83" t="s">
        <v>567</v>
      </c>
      <c r="C22" s="88">
        <v>0</v>
      </c>
      <c r="D22" s="88">
        <v>0</v>
      </c>
      <c r="E22" s="88">
        <v>0</v>
      </c>
      <c r="F22" s="88">
        <f t="shared" si="0"/>
        <v>0</v>
      </c>
      <c r="G22" s="197"/>
      <c r="H22" s="197"/>
      <c r="I22" s="197"/>
      <c r="J22" s="197"/>
    </row>
    <row r="23" spans="1:10" x14ac:dyDescent="0.2">
      <c r="A23" s="83">
        <v>7320</v>
      </c>
      <c r="B23" s="83" t="s">
        <v>568</v>
      </c>
      <c r="C23" s="88">
        <v>0</v>
      </c>
      <c r="D23" s="88">
        <v>0</v>
      </c>
      <c r="E23" s="88">
        <v>0</v>
      </c>
      <c r="F23" s="88">
        <f t="shared" si="0"/>
        <v>0</v>
      </c>
      <c r="G23" s="197"/>
      <c r="H23" s="197"/>
      <c r="I23" s="197"/>
      <c r="J23" s="197"/>
    </row>
    <row r="24" spans="1:10" x14ac:dyDescent="0.2">
      <c r="A24" s="83">
        <v>7330</v>
      </c>
      <c r="B24" s="83" t="s">
        <v>569</v>
      </c>
      <c r="C24" s="88">
        <v>0</v>
      </c>
      <c r="D24" s="88">
        <v>0</v>
      </c>
      <c r="E24" s="88">
        <v>0</v>
      </c>
      <c r="F24" s="88">
        <f t="shared" si="0"/>
        <v>0</v>
      </c>
      <c r="G24" s="197"/>
      <c r="H24" s="197"/>
      <c r="I24" s="197"/>
      <c r="J24" s="197"/>
    </row>
    <row r="25" spans="1:10" x14ac:dyDescent="0.2">
      <c r="A25" s="83">
        <v>7340</v>
      </c>
      <c r="B25" s="83" t="s">
        <v>570</v>
      </c>
      <c r="C25" s="88">
        <v>0</v>
      </c>
      <c r="D25" s="88">
        <v>0</v>
      </c>
      <c r="E25" s="88">
        <v>0</v>
      </c>
      <c r="F25" s="88">
        <f t="shared" si="0"/>
        <v>0</v>
      </c>
      <c r="G25" s="197"/>
      <c r="H25" s="197"/>
      <c r="I25" s="197"/>
      <c r="J25" s="197"/>
    </row>
    <row r="26" spans="1:10" x14ac:dyDescent="0.2">
      <c r="A26" s="83">
        <v>7350</v>
      </c>
      <c r="B26" s="83" t="s">
        <v>571</v>
      </c>
      <c r="C26" s="88">
        <v>0</v>
      </c>
      <c r="D26" s="88">
        <v>0</v>
      </c>
      <c r="E26" s="88">
        <v>0</v>
      </c>
      <c r="F26" s="88">
        <f t="shared" si="0"/>
        <v>0</v>
      </c>
      <c r="G26" s="197"/>
      <c r="H26" s="197"/>
      <c r="I26" s="197"/>
      <c r="J26" s="197"/>
    </row>
    <row r="27" spans="1:10" x14ac:dyDescent="0.2">
      <c r="A27" s="83">
        <v>7360</v>
      </c>
      <c r="B27" s="83" t="s">
        <v>572</v>
      </c>
      <c r="C27" s="88">
        <v>0</v>
      </c>
      <c r="D27" s="88">
        <v>0</v>
      </c>
      <c r="E27" s="88">
        <v>0</v>
      </c>
      <c r="F27" s="88">
        <f t="shared" si="0"/>
        <v>0</v>
      </c>
      <c r="G27" s="197"/>
      <c r="H27" s="197"/>
      <c r="I27" s="197"/>
      <c r="J27" s="197"/>
    </row>
    <row r="28" spans="1:10" x14ac:dyDescent="0.2">
      <c r="A28" s="83">
        <v>7410</v>
      </c>
      <c r="B28" s="83" t="s">
        <v>573</v>
      </c>
      <c r="C28" s="88">
        <v>0</v>
      </c>
      <c r="D28" s="88">
        <v>0</v>
      </c>
      <c r="E28" s="88">
        <v>0</v>
      </c>
      <c r="F28" s="88">
        <f t="shared" si="0"/>
        <v>0</v>
      </c>
      <c r="G28" s="197"/>
      <c r="H28" s="197"/>
      <c r="I28" s="197"/>
      <c r="J28" s="197"/>
    </row>
    <row r="29" spans="1:10" x14ac:dyDescent="0.2">
      <c r="A29" s="83">
        <v>7420</v>
      </c>
      <c r="B29" s="83" t="s">
        <v>574</v>
      </c>
      <c r="C29" s="88">
        <v>0</v>
      </c>
      <c r="D29" s="88">
        <v>0</v>
      </c>
      <c r="E29" s="88">
        <v>0</v>
      </c>
      <c r="F29" s="88">
        <f t="shared" si="0"/>
        <v>0</v>
      </c>
      <c r="G29" s="197"/>
      <c r="H29" s="197"/>
      <c r="I29" s="197"/>
      <c r="J29" s="197"/>
    </row>
    <row r="30" spans="1:10" x14ac:dyDescent="0.2">
      <c r="A30" s="83">
        <v>7510</v>
      </c>
      <c r="B30" s="83" t="s">
        <v>575</v>
      </c>
      <c r="C30" s="88">
        <v>0</v>
      </c>
      <c r="D30" s="88">
        <v>0</v>
      </c>
      <c r="E30" s="88">
        <v>0</v>
      </c>
      <c r="F30" s="88">
        <f t="shared" si="0"/>
        <v>0</v>
      </c>
      <c r="G30" s="197"/>
      <c r="H30" s="197"/>
      <c r="I30" s="197"/>
      <c r="J30" s="197"/>
    </row>
    <row r="31" spans="1:10" x14ac:dyDescent="0.2">
      <c r="A31" s="83">
        <v>7520</v>
      </c>
      <c r="B31" s="83" t="s">
        <v>576</v>
      </c>
      <c r="C31" s="88">
        <v>0</v>
      </c>
      <c r="D31" s="88">
        <v>0</v>
      </c>
      <c r="E31" s="88">
        <v>0</v>
      </c>
      <c r="F31" s="88">
        <f t="shared" si="0"/>
        <v>0</v>
      </c>
      <c r="G31" s="197"/>
      <c r="H31" s="197"/>
      <c r="I31" s="197"/>
      <c r="J31" s="197"/>
    </row>
    <row r="32" spans="1:10" x14ac:dyDescent="0.2">
      <c r="A32" s="83">
        <v>7610</v>
      </c>
      <c r="B32" s="83" t="s">
        <v>577</v>
      </c>
      <c r="C32" s="88">
        <v>0</v>
      </c>
      <c r="D32" s="88">
        <v>0</v>
      </c>
      <c r="E32" s="88">
        <v>0</v>
      </c>
      <c r="F32" s="88">
        <f t="shared" si="0"/>
        <v>0</v>
      </c>
      <c r="G32" s="197"/>
      <c r="H32" s="197"/>
      <c r="I32" s="197"/>
      <c r="J32" s="197"/>
    </row>
    <row r="33" spans="1:10" x14ac:dyDescent="0.2">
      <c r="A33" s="83">
        <v>7620</v>
      </c>
      <c r="B33" s="83" t="s">
        <v>578</v>
      </c>
      <c r="C33" s="88">
        <v>0</v>
      </c>
      <c r="D33" s="88">
        <v>0</v>
      </c>
      <c r="E33" s="88">
        <v>0</v>
      </c>
      <c r="F33" s="88">
        <f t="shared" si="0"/>
        <v>0</v>
      </c>
      <c r="G33" s="197"/>
      <c r="H33" s="197"/>
      <c r="I33" s="197"/>
      <c r="J33" s="197"/>
    </row>
    <row r="34" spans="1:10" x14ac:dyDescent="0.2">
      <c r="A34" s="83">
        <v>7630</v>
      </c>
      <c r="B34" s="83" t="s">
        <v>579</v>
      </c>
      <c r="C34" s="88">
        <v>4267950</v>
      </c>
      <c r="D34" s="88">
        <v>0</v>
      </c>
      <c r="E34" s="88">
        <v>0</v>
      </c>
      <c r="F34" s="88">
        <f t="shared" si="0"/>
        <v>4267950</v>
      </c>
      <c r="G34" s="197"/>
      <c r="H34" s="197"/>
      <c r="I34" s="197"/>
      <c r="J34" s="197"/>
    </row>
    <row r="35" spans="1:10" x14ac:dyDescent="0.2">
      <c r="A35" s="83">
        <v>7640</v>
      </c>
      <c r="B35" s="83" t="s">
        <v>580</v>
      </c>
      <c r="C35" s="88">
        <v>-4267950</v>
      </c>
      <c r="D35" s="88">
        <v>0</v>
      </c>
      <c r="E35" s="88">
        <v>0</v>
      </c>
      <c r="F35" s="88">
        <f t="shared" si="0"/>
        <v>-4267950</v>
      </c>
      <c r="G35" s="197"/>
      <c r="H35" s="197"/>
      <c r="I35" s="197"/>
      <c r="J35" s="197"/>
    </row>
    <row r="36" spans="1:10" x14ac:dyDescent="0.2">
      <c r="C36" s="88"/>
      <c r="D36" s="88"/>
      <c r="E36" s="88"/>
      <c r="F36" s="88"/>
    </row>
    <row r="37" spans="1:10" s="89" customFormat="1" x14ac:dyDescent="0.2">
      <c r="A37" s="94">
        <v>8000</v>
      </c>
      <c r="B37" s="89" t="s">
        <v>581</v>
      </c>
    </row>
    <row r="38" spans="1:10" x14ac:dyDescent="0.2">
      <c r="C38" s="198"/>
      <c r="D38" s="198"/>
      <c r="E38" s="198"/>
      <c r="F38" s="198"/>
    </row>
    <row r="39" spans="1:10" x14ac:dyDescent="0.2">
      <c r="B39" s="199" t="s">
        <v>582</v>
      </c>
      <c r="C39" s="199"/>
      <c r="D39" s="198"/>
      <c r="E39" s="198"/>
      <c r="F39" s="198"/>
    </row>
    <row r="40" spans="1:10" x14ac:dyDescent="0.2">
      <c r="B40" s="200" t="s">
        <v>492</v>
      </c>
      <c r="C40" s="201">
        <f>H1</f>
        <v>2026</v>
      </c>
      <c r="D40" s="198"/>
      <c r="E40" s="198"/>
      <c r="F40" s="198"/>
    </row>
    <row r="41" spans="1:10" x14ac:dyDescent="0.2">
      <c r="A41" s="83">
        <v>8110</v>
      </c>
      <c r="B41" s="202" t="s">
        <v>583</v>
      </c>
      <c r="C41" s="148">
        <v>440648346.5</v>
      </c>
      <c r="D41" s="198"/>
      <c r="E41" s="198"/>
      <c r="F41" s="198"/>
    </row>
    <row r="42" spans="1:10" x14ac:dyDescent="0.2">
      <c r="A42" s="83">
        <v>8120</v>
      </c>
      <c r="B42" s="202" t="s">
        <v>584</v>
      </c>
      <c r="C42" s="148">
        <v>-177532502.30000001</v>
      </c>
      <c r="D42" s="198"/>
      <c r="E42" s="198"/>
      <c r="F42" s="198"/>
    </row>
    <row r="43" spans="1:10" x14ac:dyDescent="0.2">
      <c r="A43" s="83">
        <v>8130</v>
      </c>
      <c r="B43" s="202" t="s">
        <v>585</v>
      </c>
      <c r="C43" s="148">
        <v>66382683.780000001</v>
      </c>
      <c r="D43" s="198"/>
      <c r="E43" s="198"/>
      <c r="F43" s="198"/>
    </row>
    <row r="44" spans="1:10" x14ac:dyDescent="0.2">
      <c r="A44" s="83">
        <v>8140</v>
      </c>
      <c r="B44" s="202" t="s">
        <v>586</v>
      </c>
      <c r="C44" s="148">
        <v>-16578070.800000001</v>
      </c>
      <c r="D44" s="198"/>
      <c r="E44" s="198"/>
      <c r="F44" s="198"/>
    </row>
    <row r="45" spans="1:10" x14ac:dyDescent="0.2">
      <c r="A45" s="83">
        <v>8150</v>
      </c>
      <c r="B45" s="202" t="s">
        <v>587</v>
      </c>
      <c r="C45" s="148">
        <v>-312920457.18000001</v>
      </c>
      <c r="D45" s="198"/>
      <c r="E45" s="198"/>
      <c r="F45" s="198"/>
    </row>
    <row r="46" spans="1:10" x14ac:dyDescent="0.2">
      <c r="B46" s="203"/>
      <c r="C46" s="204"/>
      <c r="D46" s="198"/>
      <c r="E46" s="198"/>
      <c r="F46" s="198"/>
    </row>
    <row r="47" spans="1:10" x14ac:dyDescent="0.2">
      <c r="B47" s="205"/>
      <c r="C47" s="206"/>
      <c r="D47" s="198"/>
      <c r="E47" s="198"/>
      <c r="F47" s="198"/>
    </row>
    <row r="48" spans="1:10" x14ac:dyDescent="0.2">
      <c r="B48" s="199" t="s">
        <v>588</v>
      </c>
      <c r="C48" s="199"/>
    </row>
    <row r="49" spans="1:3" x14ac:dyDescent="0.2">
      <c r="B49" s="207" t="s">
        <v>492</v>
      </c>
      <c r="C49" s="201">
        <f>H1</f>
        <v>2026</v>
      </c>
    </row>
    <row r="50" spans="1:3" x14ac:dyDescent="0.2">
      <c r="A50" s="83">
        <v>8210</v>
      </c>
      <c r="B50" s="202" t="s">
        <v>589</v>
      </c>
      <c r="C50" s="208">
        <v>-440648346.5</v>
      </c>
    </row>
    <row r="51" spans="1:3" x14ac:dyDescent="0.2">
      <c r="A51" s="83">
        <v>8220</v>
      </c>
      <c r="B51" s="202" t="s">
        <v>590</v>
      </c>
      <c r="C51" s="208">
        <v>237158602.18000001</v>
      </c>
    </row>
    <row r="52" spans="1:3" x14ac:dyDescent="0.2">
      <c r="A52" s="83">
        <v>8230</v>
      </c>
      <c r="B52" s="202" t="s">
        <v>591</v>
      </c>
      <c r="C52" s="208">
        <v>-61944932.310000002</v>
      </c>
    </row>
    <row r="53" spans="1:3" x14ac:dyDescent="0.2">
      <c r="A53" s="83">
        <v>8240</v>
      </c>
      <c r="B53" s="202" t="s">
        <v>592</v>
      </c>
      <c r="C53" s="208">
        <v>28758591.329999998</v>
      </c>
    </row>
    <row r="54" spans="1:3" x14ac:dyDescent="0.2">
      <c r="A54" s="83">
        <v>8250</v>
      </c>
      <c r="B54" s="202" t="s">
        <v>593</v>
      </c>
      <c r="C54" s="208">
        <v>0</v>
      </c>
    </row>
    <row r="55" spans="1:3" x14ac:dyDescent="0.2">
      <c r="A55" s="83">
        <v>8260</v>
      </c>
      <c r="B55" s="202" t="s">
        <v>594</v>
      </c>
      <c r="C55" s="208">
        <v>0</v>
      </c>
    </row>
    <row r="56" spans="1:3" x14ac:dyDescent="0.2">
      <c r="A56" s="83">
        <v>8270</v>
      </c>
      <c r="B56" s="202" t="s">
        <v>595</v>
      </c>
      <c r="C56" s="208">
        <v>236676085.30000001</v>
      </c>
    </row>
    <row r="58" spans="1:3" x14ac:dyDescent="0.2">
      <c r="B58" s="41"/>
    </row>
    <row r="59" spans="1:3" x14ac:dyDescent="0.2">
      <c r="A59" s="100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B39:C39"/>
    <mergeCell ref="B48:C48"/>
    <mergeCell ref="A1:F1"/>
    <mergeCell ref="A2:F2"/>
    <mergeCell ref="A3:F3"/>
    <mergeCell ref="A4:F4"/>
    <mergeCell ref="A5:H5"/>
    <mergeCell ref="G10:J35"/>
  </mergeCells>
  <printOptions horizontalCentered="1"/>
  <pageMargins left="0.70866141732283472" right="0.70866141732283472" top="0.39370078740157483" bottom="0.39370078740157483" header="0.31496062992125984" footer="0.31496062992125984"/>
  <pageSetup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Notas a los Edos Financieros</vt:lpstr>
      <vt:lpstr>ACT (2)</vt:lpstr>
      <vt:lpstr>ESF (2)</vt:lpstr>
      <vt:lpstr>VHP (2)</vt:lpstr>
      <vt:lpstr>EFE (2)</vt:lpstr>
      <vt:lpstr>Conciliacion_Ig</vt:lpstr>
      <vt:lpstr>Conciliacion_Eg</vt:lpstr>
      <vt:lpstr>Memoria</vt:lpstr>
      <vt:lpstr>'ACT (2)'!Títulos_a_imprimir</vt:lpstr>
      <vt:lpstr>'EFE (2)'!Títulos_a_imprimir</vt:lpstr>
      <vt:lpstr>'ESF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2026-10-19T23:00:29Z</dcterms:created>
  <dcterms:modified xsi:type="dcterms:W3CDTF">2026-10-19T23:04:18Z</dcterms:modified>
</cp:coreProperties>
</file>